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210" activeTab="8"/>
  </bookViews>
  <sheets>
    <sheet name="1" sheetId="1" r:id="rId1"/>
    <sheet name="2" sheetId="2" r:id="rId2"/>
    <sheet name="2 спр" sheetId="3" r:id="rId3"/>
    <sheet name="3" sheetId="4" r:id="rId4"/>
    <sheet name="4" sheetId="5" r:id="rId5"/>
    <sheet name="5" sheetId="6" r:id="rId6"/>
    <sheet name="6" sheetId="7" r:id="rId7"/>
    <sheet name="7" sheetId="8" r:id="rId8"/>
    <sheet name="7 спр" sheetId="9" r:id="rId9"/>
  </sheets>
  <externalReferences>
    <externalReference r:id="rId12"/>
    <externalReference r:id="rId13"/>
    <externalReference r:id="rId14"/>
  </externalReferences>
  <definedNames>
    <definedName name="ГОД">#REF!</definedName>
    <definedName name="ГОРОД">'[1]ПАРАМ1'!#REF!</definedName>
    <definedName name="_xlnm.Print_Titles" localSheetId="0">'1'!$B:$B,'1'!$5:$8</definedName>
    <definedName name="_xlnm.Print_Titles" localSheetId="1">'2'!$A:$C,'2'!$4:$8</definedName>
    <definedName name="_xlnm.Print_Titles" localSheetId="3">'3'!$B:$B,'3'!$4:$8</definedName>
    <definedName name="_xlnm.Print_Titles" localSheetId="4">'4'!$B:$B,'4'!$4:$8</definedName>
    <definedName name="_xlnm.Print_Titles" localSheetId="7">'7'!$B:$C,'7'!$5:$8</definedName>
    <definedName name="катпос">'[1]ПАРАМ1'!#REF!</definedName>
    <definedName name="квартал">#REF!</definedName>
    <definedName name="НОВЫЙ">'[2]ПАРАМ1'!#REF!</definedName>
    <definedName name="_xlnm.Print_Area" localSheetId="3">'3'!$A$1:$W$102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<sst xmlns="http://schemas.openxmlformats.org/spreadsheetml/2006/main" count="5452" uniqueCount="4964">
  <si>
    <t>пациенто-дней, ед</t>
  </si>
  <si>
    <t>TABLENAME=UTBL_OBJ3997|FIELDS=D_KA1,D_KA2|VALUES=9107,9084</t>
  </si>
  <si>
    <t>TABLENAME=UTBL_OBJ3997|FIELDS=D_KA1,D_KA2|VALUES=9107,9085</t>
  </si>
  <si>
    <t>TABLENAME=UTBL_OBJ3997|FIELDS=D_KA1,D_KA2|VALUES=9107,9086</t>
  </si>
  <si>
    <t>TABLENAME=UTBL_OBJ3997|FIELDS=D_KA1,D_KA2|VALUES=9107,9088</t>
  </si>
  <si>
    <t>TABLENAME=UTBL_OBJ3997|FIELDS=D_KA1,D_KA2|VALUES=9107,9089</t>
  </si>
  <si>
    <t>TABLENAME=UTBL_OBJ3997|FIELDS=D_KA1,D_KA2|VALUES=9107,9090</t>
  </si>
  <si>
    <t>TABLENAME=UTBL_OBJ3997|FIELDS=D_KA1,D_KA2|VALUES=9107,9093</t>
  </si>
  <si>
    <t>TABLENAME=UTBL_OBJ3997|FIELDS=D_KA1,D_KA2|VALUES=9107,9094</t>
  </si>
  <si>
    <t>TABLENAME=UTBL_OBJ3997|FIELDS=D_KA1,D_KA2|VALUES=9107,9097</t>
  </si>
  <si>
    <t>TABLENAME=UTBL_OBJ3997|FIELDS=D_KA1,D_KA2|VALUES=9107,9098</t>
  </si>
  <si>
    <t>TABLENAME=UTBL_OBJ3997|FIELDS=D_KA1,D_KA2|VALUES=9107,9079</t>
  </si>
  <si>
    <t>TABLENAME=UTBL_OBJ3997|FIELDS=D_KA1,D_KA2|VALUES=9107,9080</t>
  </si>
  <si>
    <t>TABLENAME=UTBL_OBJ3997|FIELDS=D_KA1,D_KA2|VALUES=9107,7059</t>
  </si>
  <si>
    <t>TABLENAME=UTBL_OBJ3997|FIELDS=D_KA1,D_KA2|VALUES=9107,9081</t>
  </si>
  <si>
    <t>TABLENAME=UTBL_OBJ3997|FIELDS=D_KA1,D_KA2|VALUES=9107,9082</t>
  </si>
  <si>
    <t>TABLENAME=UTBL_OBJ3997|FIELDS=D_KA1,D_KA2|VALUES=9107,7061</t>
  </si>
  <si>
    <t>TABLENAME=UTBL_OBJ3997|FIELDS=D_KA1,D_KA2|VALUES=9108,9084</t>
  </si>
  <si>
    <t>TABLENAME=UTBL_OBJ3997|FIELDS=D_KA1,D_KA2|VALUES=9108,9085</t>
  </si>
  <si>
    <t>TABLENAME=UTBL_OBJ3997|FIELDS=D_KA1,D_KA2|VALUES=9108,9086</t>
  </si>
  <si>
    <t>TABLENAME=UTBL_OBJ3997|FIELDS=D_KA1,D_KA2|VALUES=9108,9088</t>
  </si>
  <si>
    <t>TABLENAME=UTBL_OBJ3997|FIELDS=D_KA1,D_KA2|VALUES=9108,9089</t>
  </si>
  <si>
    <t>TABLENAME=UTBL_OBJ3997|FIELDS=D_KA1,D_KA2|VALUES=9108,9090</t>
  </si>
  <si>
    <t>TABLENAME=UTBL_OBJ3997|FIELDS=D_KA1,D_KA2|VALUES=9108,9093</t>
  </si>
  <si>
    <t>TABLENAME=UTBL_OBJ3997|FIELDS=D_KA1,D_KA2|VALUES=9108,9094</t>
  </si>
  <si>
    <t>TABLENAME=UTBL_OBJ3997|FIELDS=D_KA1,D_KA2|VALUES=9108,9097</t>
  </si>
  <si>
    <t>TABLENAME=UTBL_OBJ3997|FIELDS=D_KA1,D_KA2|VALUES=9108,9098</t>
  </si>
  <si>
    <t>TABLENAME=UTBL_OBJ3997|FIELDS=D_KA1,D_KA2|VALUES=9108,9079</t>
  </si>
  <si>
    <t>TABLENAME=UTBL_OBJ3997|FIELDS=D_KA1,D_KA2|VALUES=9108,9080</t>
  </si>
  <si>
    <t>TABLENAME=UTBL_OBJ3997|FIELDS=D_KA1,D_KA2|VALUES=9108,7059</t>
  </si>
  <si>
    <t>TABLENAME=UTBL_OBJ3997|FIELDS=D_KA1,D_KA2|VALUES=9108,9081</t>
  </si>
  <si>
    <t>TABLENAME=UTBL_OBJ3997|FIELDS=D_KA1,D_KA2|VALUES=9108,9082</t>
  </si>
  <si>
    <t>TABLENAME=UTBL_OBJ3997|FIELDS=D_KA1,D_KA2|VALUES=9108,7061</t>
  </si>
  <si>
    <t>TABLENAME=UTBL_OBJ3997|FIELDS=D_KA1,D_KA2|VALUES=7054,9084</t>
  </si>
  <si>
    <t>TABLENAME=UTBL_OBJ3997|FIELDS=D_KA1,D_KA2|VALUES=7054,9085</t>
  </si>
  <si>
    <t>TABLENAME=UTBL_OBJ3997|FIELDS=D_KA1,D_KA2|VALUES=7054,9086</t>
  </si>
  <si>
    <t>TABLENAME=UTBL_OBJ3997|FIELDS=D_KA1,D_KA2|VALUES=7054,9088</t>
  </si>
  <si>
    <t>TABLENAME=UTBL_OBJ3997|FIELDS=D_KA1,D_KA2|VALUES=7054,9089</t>
  </si>
  <si>
    <t>TABLENAME=UTBL_OBJ3997|FIELDS=D_KA1,D_KA2|VALUES=7054,9090</t>
  </si>
  <si>
    <t>TABLENAME=UTBL_OBJ3997|FIELDS=D_KA1,D_KA2|VALUES=7054,9093</t>
  </si>
  <si>
    <t>TABLENAME=UTBL_OBJ3997|FIELDS=D_KA1,D_KA2|VALUES=7054,9094</t>
  </si>
  <si>
    <t>TABLENAME=UTBL_OBJ3997|FIELDS=D_KA1,D_KA2|VALUES=7054,9097</t>
  </si>
  <si>
    <t>TABLENAME=UTBL_OBJ3997|FIELDS=D_KA1,D_KA2|VALUES=7054,9098</t>
  </si>
  <si>
    <t>TABLENAME=UTBL_OBJ3997|FIELDS=D_KA1,D_KA2|VALUES=7054,9079</t>
  </si>
  <si>
    <t>TABLENAME=UTBL_OBJ3997|FIELDS=D_KA1,D_KA2|VALUES=7054,9080</t>
  </si>
  <si>
    <t>TABLENAME=UTBL_OBJ3997|FIELDS=D_KA1,D_KA2|VALUES=7054,7059</t>
  </si>
  <si>
    <t>TABLENAME=UTBL_OBJ3997|FIELDS=D_KA1,D_KA2|VALUES=7054,9081</t>
  </si>
  <si>
    <t>TABLENAME=UTBL_OBJ3997|FIELDS=D_KA1,D_KA2|VALUES=7054,9082</t>
  </si>
  <si>
    <t>TABLENAME=UTBL_OBJ3997|FIELDS=D_KA1,D_KA2|VALUES=7054,7061</t>
  </si>
  <si>
    <t>TABLENAME=UTBL_OBJ3997|FIELDS=D_KA1,D_KA2|VALUES=7063,9084</t>
  </si>
  <si>
    <t>TABLENAME=UTBL_OBJ3997|FIELDS=D_KA1,D_KA2|VALUES=7063,9085</t>
  </si>
  <si>
    <t>TABLENAME=UTBL_OBJ3997|FIELDS=D_KA1,D_KA2|VALUES=7063,9086</t>
  </si>
  <si>
    <t>TABLENAME=UTBL_OBJ3997|FIELDS=D_KA1,D_KA2|VALUES=7063,9088</t>
  </si>
  <si>
    <t>TABLENAME=UTBL_OBJ3997|FIELDS=D_KA1,D_KA2|VALUES=7063,9089</t>
  </si>
  <si>
    <t>TABLENAME=UTBL_OBJ3997|FIELDS=D_KA1,D_KA2|VALUES=7063,9090</t>
  </si>
  <si>
    <t>TABLENAME=UTBL_OBJ3997|FIELDS=D_KA1,D_KA2|VALUES=7063,9093</t>
  </si>
  <si>
    <t>TABLENAME=UTBL_OBJ3997|FIELDS=D_KA1,D_KA2|VALUES=7063,9094</t>
  </si>
  <si>
    <t>TABLENAME=UTBL_OBJ3997|FIELDS=D_KA1,D_KA2|VALUES=7063,9097</t>
  </si>
  <si>
    <t>TABLENAME=UTBL_OBJ3997|FIELDS=D_KA1,D_KA2|VALUES=7063,9098</t>
  </si>
  <si>
    <t>TABLENAME=UTBL_OBJ3997|FIELDS=D_KA1,D_KA2|VALUES=7063,9079</t>
  </si>
  <si>
    <t>TABLENAME=UTBL_OBJ3997|FIELDS=D_KA1,D_KA2|VALUES=7063,9080</t>
  </si>
  <si>
    <t>TABLENAME=UTBL_OBJ3997|FIELDS=D_KA1,D_KA2|VALUES=7063,7059</t>
  </si>
  <si>
    <t>TABLENAME=UTBL_OBJ3997|FIELDS=D_KA1,D_KA2|VALUES=7063,9081</t>
  </si>
  <si>
    <t>TABLENAME=UTBL_OBJ3997|FIELDS=D_KA1,D_KA2|VALUES=7063,9082</t>
  </si>
  <si>
    <t>TABLENAME=UTBL_OBJ3997|FIELDS=D_KA1,D_KA2|VALUES=7063,7061</t>
  </si>
  <si>
    <t>*) одно обращение по заболеванию включает сумму посещений по данному заболеванию</t>
  </si>
  <si>
    <t>21|15</t>
  </si>
  <si>
    <t>Раздел IV. Фактические объемы оказания и финансирования бесплатной медицинской помощи</t>
  </si>
  <si>
    <t>(4000)</t>
  </si>
  <si>
    <t>ID_Form = 6006</t>
  </si>
  <si>
    <t>Виды медицинской помощи</t>
  </si>
  <si>
    <t>Фактические объемы оказания и финансирования медицинской помощи в условиях:</t>
  </si>
  <si>
    <t>Всего (5+8+11+14+15), руб</t>
  </si>
  <si>
    <t>амбулаторно-поликлинических учреждений, других медицинских организаций  или их соответствующих структурных подразделений</t>
  </si>
  <si>
    <t>больничных учреждений, других медицинских организаций или их соответствующих структурных подразделений</t>
  </si>
  <si>
    <t>учреждений и подразделений скорой медицинской помощи (включая санитарно-авиационную медицинскую помощь)</t>
  </si>
  <si>
    <t>иных типов учреждений здравоохранения, руб</t>
  </si>
  <si>
    <t>число обращений по заболеваниям, ед</t>
  </si>
  <si>
    <t>22</t>
  </si>
  <si>
    <t>3</t>
  </si>
  <si>
    <t>Всего по всем видам медицинской помощи (сумма строк 02+04+06+08), в том числе:</t>
  </si>
  <si>
    <t>TABLENAME=UTBL_OBJ6006|FIELDS=D_KA1,D_KA2|VALUES=4434,4444</t>
  </si>
  <si>
    <t>TABLENAME=UTBL_OBJ6006|FIELDS=D_KA1,D_KA2|VALUES=4434,4445</t>
  </si>
  <si>
    <t>TABLENAME=UTBL_OBJ6006|FIELDS=D_KA1,D_KA2|VALUES=4434,4446</t>
  </si>
  <si>
    <t>TABLENAME=UTBL_OBJ6006|FIELDS=D_KA1,D_KA2|VALUES=4434,4448</t>
  </si>
  <si>
    <t>TABLENAME=UTBL_OBJ6006|FIELDS=D_KA1,D_KA2|VALUES=4434,4449</t>
  </si>
  <si>
    <t>TABLENAME=UTBL_OBJ6006|FIELDS=D_KA1,D_KA2|VALUES=4434,4450</t>
  </si>
  <si>
    <t>TABLENAME=UTBL_OBJ6006|FIELDS=D_KA1,D_KA2|VALUES=4434,4452</t>
  </si>
  <si>
    <t>TABLENAME=UTBL_OBJ6006|FIELDS=D_KA1,D_KA2|VALUES=4434,4453</t>
  </si>
  <si>
    <t>TABLENAME=UTBL_OBJ6006|FIELDS=D_KA1,D_KA2|VALUES=4434,4454</t>
  </si>
  <si>
    <t>TABLENAME=UTBL_OBJ6006|FIELDS=D_KA1,D_KA2|VALUES=4434,4456</t>
  </si>
  <si>
    <t>TABLENAME=UTBL_OBJ6006|FIELDS=D_KA1,D_KA2|VALUES=4434,4457</t>
  </si>
  <si>
    <t>TABLENAME=UTBL_OBJ6006|FIELDS=D_KA1,D_KA2|VALUES=4434,4458</t>
  </si>
  <si>
    <t>TABLENAME=UTBL_OBJ6006|FIELDS=D_KA1,D_KA2|VALUES=4434,4459</t>
  </si>
  <si>
    <t>TABLENAME=UTBL_OBJ6006|FIELDS=D_KA1,D_KA2|VALUES=4434,4460</t>
  </si>
  <si>
    <t>Скорая  медицинская помощь, в том числе:</t>
  </si>
  <si>
    <t>TABLENAME=UTBL_OBJ6006|FIELDS=D_KA1,D_KA2|VALUES=4435,4444</t>
  </si>
  <si>
    <t>TABLENAME=UTBL_OBJ6006|FIELDS=D_KA1,D_KA2|VALUES=4435,4445</t>
  </si>
  <si>
    <t>TABLENAME=UTBL_OBJ6006|FIELDS=D_KA1,D_KA2|VALUES=4435,4446</t>
  </si>
  <si>
    <t>TABLENAME=UTBL_OBJ6006|FIELDS=D_KA1,D_KA2|VALUES=4435,4448</t>
  </si>
  <si>
    <t>TABLENAME=UTBL_OBJ6006|FIELDS=D_KA1,D_KA2|VALUES=4435,4449</t>
  </si>
  <si>
    <t>TABLENAME=UTBL_OBJ6006|FIELDS=D_KA1,D_KA2|VALUES=4435,4450</t>
  </si>
  <si>
    <t>TABLENAME=UTBL_OBJ6006|FIELDS=D_KA1,D_KA2|VALUES=4435,4452</t>
  </si>
  <si>
    <t>TABLENAME=UTBL_OBJ6006|FIELDS=D_KA1,D_KA2|VALUES=4435,4453</t>
  </si>
  <si>
    <t>TABLENAME=UTBL_OBJ6006|FIELDS=D_KA1,D_KA2|VALUES=4435,4454</t>
  </si>
  <si>
    <t>TABLENAME=UTBL_OBJ6006|FIELDS=D_KA1,D_KA2|VALUES=4435,4456</t>
  </si>
  <si>
    <t>TABLENAME=UTBL_OBJ6006|FIELDS=D_KA1,D_KA2|VALUES=4435,4457</t>
  </si>
  <si>
    <t>TABLENAME=UTBL_OBJ6006|FIELDS=D_KA1,D_KA2|VALUES=4435,4458</t>
  </si>
  <si>
    <t>TABLENAME=UTBL_OBJ6006|FIELDS=D_KA1,D_KA2|VALUES=4435,4459</t>
  </si>
  <si>
    <t>TABLENAME=UTBL_OBJ6006|FIELDS=D_KA1,D_KA2|VALUES=4435,4460</t>
  </si>
  <si>
    <t>специализированная (санитарно-авиационная)</t>
  </si>
  <si>
    <t>TABLENAME=UTBL_OBJ6006|FIELDS=D_KA1,D_KA2|VALUES=4436,4444</t>
  </si>
  <si>
    <t>TABLENAME=UTBL_OBJ6006|FIELDS=D_KA1,D_KA2|VALUES=4436,4445</t>
  </si>
  <si>
    <t>TABLENAME=UTBL_OBJ6006|FIELDS=D_KA1,D_KA2|VALUES=4436,4446</t>
  </si>
  <si>
    <t>TABLENAME=UTBL_OBJ6006|FIELDS=D_KA1,D_KA2|VALUES=4436,4448</t>
  </si>
  <si>
    <t>TABLENAME=UTBL_OBJ6006|FIELDS=D_KA1,D_KA2|VALUES=4436,4449</t>
  </si>
  <si>
    <t>TABLENAME=UTBL_OBJ6006|FIELDS=D_KA1,D_KA2|VALUES=4436,4450</t>
  </si>
  <si>
    <t>TABLENAME=UTBL_OBJ6006|FIELDS=D_KA1,D_KA2|VALUES=4436,4452</t>
  </si>
  <si>
    <t>TABLENAME=UTBL_OBJ6006|FIELDS=D_KA1,D_KA2|VALUES=4436,4453</t>
  </si>
  <si>
    <t>TABLENAME=UTBL_OBJ6006|FIELDS=D_KA1,D_KA2|VALUES=4436,4454</t>
  </si>
  <si>
    <t>TABLENAME=UTBL_OBJ6006|FIELDS=D_KA1,D_KA2|VALUES=4436,4456</t>
  </si>
  <si>
    <t>TABLENAME=UTBL_OBJ6006|FIELDS=D_KA1,D_KA2|VALUES=4436,4457</t>
  </si>
  <si>
    <t>TABLENAME=UTBL_OBJ6006|FIELDS=D_KA1,D_KA2|VALUES=4436,4458</t>
  </si>
  <si>
    <t>TABLENAME=UTBL_OBJ6006|FIELDS=D_KA1,D_KA2|VALUES=4436,4459</t>
  </si>
  <si>
    <t>TABLENAME=UTBL_OBJ6006|FIELDS=D_KA1,D_KA2|VALUES=4436,4460</t>
  </si>
  <si>
    <t>Первичная медико-санитарная помощь, в том числе:</t>
  </si>
  <si>
    <t>TABLENAME=UTBL_OBJ6006|FIELDS=D_KA1,D_KA2|VALUES=4437,4444</t>
  </si>
  <si>
    <t>TABLENAME=UTBL_OBJ6006|FIELDS=D_KA1,D_KA2|VALUES=4437,4445</t>
  </si>
  <si>
    <t>TABLENAME=UTBL_OBJ6006|FIELDS=D_KA1,D_KA2|VALUES=4437,4446</t>
  </si>
  <si>
    <t>TABLENAME=UTBL_OBJ6006|FIELDS=D_KA1,D_KA2|VALUES=4437,4448</t>
  </si>
  <si>
    <t>TABLENAME=UTBL_OBJ6006|FIELDS=D_KA1,D_KA2|VALUES=4437,4449</t>
  </si>
  <si>
    <t>TABLENAME=UTBL_OBJ6006|FIELDS=D_KA1,D_KA2|VALUES=4437,4450</t>
  </si>
  <si>
    <t>TABLENAME=UTBL_OBJ6006|FIELDS=D_KA1,D_KA2|VALUES=4437,4452</t>
  </si>
  <si>
    <t>TABLENAME=UTBL_OBJ6006|FIELDS=D_KA1,D_KA2|VALUES=4437,4453</t>
  </si>
  <si>
    <t>TABLENAME=UTBL_OBJ6006|FIELDS=D_KA1,D_KA2|VALUES=4437,4454</t>
  </si>
  <si>
    <t>TABLENAME=UTBL_OBJ6006|FIELDS=D_KA1,D_KA2|VALUES=4437,4456</t>
  </si>
  <si>
    <t>TABLENAME=UTBL_OBJ6006|FIELDS=D_KA1,D_KA2|VALUES=4437,4457</t>
  </si>
  <si>
    <t>TABLENAME=UTBL_OBJ6006|FIELDS=D_KA1,D_KA2|VALUES=4437,4458</t>
  </si>
  <si>
    <t>TABLENAME=UTBL_OBJ6006|FIELDS=D_KA1,D_KA2|VALUES=4437,4459</t>
  </si>
  <si>
    <t>TABLENAME=UTBL_OBJ6006|FIELDS=D_KA1,D_KA2|VALUES=4437,4460</t>
  </si>
  <si>
    <t>неотложная медицинская помощь</t>
  </si>
  <si>
    <t>TABLENAME=UTBL_OBJ6006|FIELDS=D_KA1,D_KA2|VALUES=4438,4444</t>
  </si>
  <si>
    <t>TABLENAME=UTBL_OBJ6006|FIELDS=D_KA1,D_KA2|VALUES=4438,4445</t>
  </si>
  <si>
    <t>TABLENAME=UTBL_OBJ6006|FIELDS=D_KA1,D_KA2|VALUES=4438,4446</t>
  </si>
  <si>
    <t>TABLENAME=UTBL_OBJ6006|FIELDS=D_KA1,D_KA2|VALUES=4438,4448</t>
  </si>
  <si>
    <t>TABLENAME=UTBL_OBJ6006|FIELDS=D_KA1,D_KA2|VALUES=4438,4449</t>
  </si>
  <si>
    <t>TABLENAME=UTBL_OBJ6006|FIELDS=D_KA1,D_KA2|VALUES=4438,4450</t>
  </si>
  <si>
    <t>TABLENAME=UTBL_OBJ6006|FIELDS=D_KA1,D_KA2|VALUES=4438,4452</t>
  </si>
  <si>
    <t>TABLENAME=UTBL_OBJ6006|FIELDS=D_KA1,D_KA2|VALUES=4438,4453</t>
  </si>
  <si>
    <t>TABLENAME=UTBL_OBJ6006|FIELDS=D_KA1,D_KA2|VALUES=4438,4454</t>
  </si>
  <si>
    <t>TABLENAME=UTBL_OBJ6006|FIELDS=D_KA1,D_KA2|VALUES=4438,4456</t>
  </si>
  <si>
    <t>TABLENAME=UTBL_OBJ6006|FIELDS=D_KA1,D_KA2|VALUES=4438,4457</t>
  </si>
  <si>
    <t>TABLENAME=UTBL_OBJ6006|FIELDS=D_KA1,D_KA2|VALUES=4438,4458</t>
  </si>
  <si>
    <t>TABLENAME=UTBL_OBJ6006|FIELDS=D_KA1,D_KA2|VALUES=4438,4459</t>
  </si>
  <si>
    <t>TABLENAME=UTBL_OBJ6006|FIELDS=D_KA1,D_KA2|VALUES=4438,4460</t>
  </si>
  <si>
    <t>Специализированная медицинская помощь, в том числе:</t>
  </si>
  <si>
    <t>TABLENAME=UTBL_OBJ6006|FIELDS=D_KA1,D_KA2|VALUES=4439,4444</t>
  </si>
  <si>
    <t>TABLENAME=UTBL_OBJ6006|FIELDS=D_KA1,D_KA2|VALUES=4439,4445</t>
  </si>
  <si>
    <t>TABLENAME=UTBL_OBJ6006|FIELDS=D_KA1,D_KA2|VALUES=4439,4446</t>
  </si>
  <si>
    <t>TABLENAME=UTBL_OBJ6006|FIELDS=D_KA1,D_KA2|VALUES=4439,4448</t>
  </si>
  <si>
    <t>TABLENAME=UTBL_OBJ6006|FIELDS=D_KA1,D_KA2|VALUES=4439,4449</t>
  </si>
  <si>
    <t>TABLENAME=UTBL_OBJ6006|FIELDS=D_KA1,D_KA2|VALUES=4439,4450</t>
  </si>
  <si>
    <t>TABLENAME=UTBL_OBJ6006|FIELDS=D_KA1,D_KA2|VALUES=4439,4452</t>
  </si>
  <si>
    <t>TABLENAME=UTBL_OBJ6006|FIELDS=D_KA1,D_KA2|VALUES=4439,4453</t>
  </si>
  <si>
    <t>TABLENAME=UTBL_OBJ6006|FIELDS=D_KA1,D_KA2|VALUES=4439,4454</t>
  </si>
  <si>
    <t>TABLENAME=UTBL_OBJ6006|FIELDS=D_KA1,D_KA2|VALUES=4439,4456</t>
  </si>
  <si>
    <t>TABLENAME=UTBL_OBJ6006|FIELDS=D_KA1,D_KA2|VALUES=4439,4457</t>
  </si>
  <si>
    <t>TABLENAME=UTBL_OBJ6006|FIELDS=D_KA1,D_KA2|VALUES=4439,4458</t>
  </si>
  <si>
    <t>TABLENAME=UTBL_OBJ6006|FIELDS=D_KA1,D_KA2|VALUES=4439,4459</t>
  </si>
  <si>
    <t>TABLENAME=UTBL_OBJ6006|FIELDS=D_KA1,D_KA2|VALUES=4439,4460</t>
  </si>
  <si>
    <t>высокотехнологичная медицинская помощь</t>
  </si>
  <si>
    <t>TABLENAME=UTBL_OBJ6006|FIELDS=D_KA1,D_KA2|VALUES=4440,4444</t>
  </si>
  <si>
    <t>TABLENAME=UTBL_OBJ6006|FIELDS=D_KA1,D_KA2|VALUES=4440,4445</t>
  </si>
  <si>
    <t>TABLENAME=UTBL_OBJ6006|FIELDS=D_KA1,D_KA2|VALUES=4440,4446</t>
  </si>
  <si>
    <t>TABLENAME=UTBL_OBJ6006|FIELDS=D_KA1,D_KA2|VALUES=4440,4448</t>
  </si>
  <si>
    <t>TABLENAME=UTBL_OBJ6006|FIELDS=D_KA1,D_KA2|VALUES=4440,4449</t>
  </si>
  <si>
    <t>TABLENAME=UTBL_OBJ6006|FIELDS=D_KA1,D_KA2|VALUES=4440,4450</t>
  </si>
  <si>
    <t>TABLENAME=UTBL_OBJ6006|FIELDS=D_KA1,D_KA2|VALUES=4440,4452</t>
  </si>
  <si>
    <t>TABLENAME=UTBL_OBJ6006|FIELDS=D_KA1,D_KA2|VALUES=4440,4453</t>
  </si>
  <si>
    <t>TABLENAME=UTBL_OBJ6006|FIELDS=D_KA1,D_KA2|VALUES=4440,4454</t>
  </si>
  <si>
    <t>TABLENAME=UTBL_OBJ6006|FIELDS=D_KA1,D_KA2|VALUES=4440,4456</t>
  </si>
  <si>
    <t>TABLENAME=UTBL_OBJ6006|FIELDS=D_KA1,D_KA2|VALUES=4440,4457</t>
  </si>
  <si>
    <t>TABLENAME=UTBL_OBJ6006|FIELDS=D_KA1,D_KA2|VALUES=4440,4458</t>
  </si>
  <si>
    <t>TABLENAME=UTBL_OBJ6006|FIELDS=D_KA1,D_KA2|VALUES=4440,4459</t>
  </si>
  <si>
    <t>TABLENAME=UTBL_OBJ6006|FIELDS=D_KA1,D_KA2|VALUES=4440,4460</t>
  </si>
  <si>
    <t>Прочие услуги</t>
  </si>
  <si>
    <t>TABLENAME=UTBL_OBJ6006|FIELDS=D_KA1,D_KA2|VALUES=4441,4444</t>
  </si>
  <si>
    <t>TABLENAME=UTBL_OBJ6006|FIELDS=D_KA1,D_KA2|VALUES=4441,4445</t>
  </si>
  <si>
    <t>TABLENAME=UTBL_OBJ6006|FIELDS=D_KA1,D_KA2|VALUES=4441,4446</t>
  </si>
  <si>
    <t>TABLENAME=UTBL_OBJ6006|FIELDS=D_KA1,D_KA2|VALUES=4441,4448</t>
  </si>
  <si>
    <t>TABLENAME=UTBL_OBJ6006|FIELDS=D_KA1,D_KA2|VALUES=4441,4449</t>
  </si>
  <si>
    <t>TABLENAME=UTBL_OBJ6006|FIELDS=D_KA1,D_KA2|VALUES=4441,4450</t>
  </si>
  <si>
    <t>TABLENAME=UTBL_OBJ6006|FIELDS=D_KA1,D_KA2|VALUES=4441,4452</t>
  </si>
  <si>
    <t>TABLENAME=UTBL_OBJ6006|FIELDS=D_KA1,D_KA2|VALUES=4441,4453</t>
  </si>
  <si>
    <t>TABLENAME=UTBL_OBJ6006|FIELDS=D_KA1,D_KA2|VALUES=4441,4454</t>
  </si>
  <si>
    <t>TABLENAME=UTBL_OBJ6006|FIELDS=D_KA1,D_KA2|VALUES=4441,4456</t>
  </si>
  <si>
    <t>TABLENAME=UTBL_OBJ6006|FIELDS=D_KA1,D_KA2|VALUES=4441,4457</t>
  </si>
  <si>
    <t>TABLENAME=UTBL_OBJ6006|FIELDS=D_KA1,D_KA2|VALUES=4441,4458</t>
  </si>
  <si>
    <t>TABLENAME=UTBL_OBJ6006|FIELDS=D_KA1,D_KA2|VALUES=4441,4459</t>
  </si>
  <si>
    <t>TABLENAME=UTBL_OBJ6006|FIELDS=D_KA1,D_KA2|VALUES=4441,4460</t>
  </si>
  <si>
    <t>104|35</t>
  </si>
  <si>
    <t>Раздел VII. Расходы финансовых средств  из различных источников финансирования  (рублей)</t>
  </si>
  <si>
    <t>78</t>
  </si>
  <si>
    <t>(7000)</t>
  </si>
  <si>
    <t>Код по ОКЕИ: рубль – 383</t>
  </si>
  <si>
    <t>Продолжение Раздела VII</t>
  </si>
  <si>
    <t>ID_Form = 4004</t>
  </si>
  <si>
    <t>Расходы</t>
  </si>
  <si>
    <t>Источники финансирования по всем видам медицинской помощи - всего</t>
  </si>
  <si>
    <t>Источники финансирования медицинской помощи в условиях учреждений и подразделений скорой медицинской помощи</t>
  </si>
  <si>
    <t>Источники финансирования медицинской помощи в условиях амбулаторно-поликлинических учреждений и других медицинских организаций или их соответствующих структурных подразделений</t>
  </si>
  <si>
    <t>Источники финансирования медицинской помощи в условиях  больничных учреждений и других медицинских организаций или их соответствующих структурных подразделений</t>
  </si>
  <si>
    <t>Источники финансирования в условиях дневных стационаров</t>
  </si>
  <si>
    <t>Источники финансирования в условиях иных учреждений здравоохранения</t>
  </si>
  <si>
    <t>Бюджеты всех уровней</t>
  </si>
  <si>
    <t>Государственные внебюджетные фонды</t>
  </si>
  <si>
    <t>ВСЕГО расходы из государственных источников (гр.7+10)</t>
  </si>
  <si>
    <t>Внебюджетные средства</t>
  </si>
  <si>
    <t>ВСЕГО по всем источникам финансирования (гр.11+15)</t>
  </si>
  <si>
    <t>ВСЕГО расходы из государственных источников (гр.20+23)</t>
  </si>
  <si>
    <t>ВСЕГО расходы из государственных источников (гр.29+32)</t>
  </si>
  <si>
    <t>ВСЕГО по всем источникам финансирования (гр.33+37)</t>
  </si>
  <si>
    <t>ВСЕГО расходы из государственных источников (гр.43+46)</t>
  </si>
  <si>
    <t>ВСЕГО по всем источникам финансирования (гр.47+51)</t>
  </si>
  <si>
    <t>ВСЕГО расходы из государственных источников (гр.57+60)</t>
  </si>
  <si>
    <t>ВСЕГО по всем источникам финансирования (гр.61+65)</t>
  </si>
  <si>
    <t>ВСЕГО расходы из государственных источников (гр.71+74)</t>
  </si>
  <si>
    <t>ВСЕГО по всем источникам финансирования (гр.75+79)</t>
  </si>
  <si>
    <t>федеральный бюджет</t>
  </si>
  <si>
    <t>арендная плата федеральным медицинским организациям</t>
  </si>
  <si>
    <t>бюджет субъекта Российской Федерации</t>
  </si>
  <si>
    <t>местный бюджет</t>
  </si>
  <si>
    <t>ВСЕГО (гр.3+4+5+6)</t>
  </si>
  <si>
    <t>Фонд ОМС</t>
  </si>
  <si>
    <t>Фонд социального страхования</t>
  </si>
  <si>
    <t>ВСЕГО (гр.8+9)</t>
  </si>
  <si>
    <t>домашних хозяйств</t>
  </si>
  <si>
    <t>ДМС</t>
  </si>
  <si>
    <t>ВСЕГО (гр.12+13+14)</t>
  </si>
  <si>
    <t>ВСЕГО (гр.17+18+19)</t>
  </si>
  <si>
    <t>ВСЕГО (гр.21+22)</t>
  </si>
  <si>
    <t>ВСЕГО (гр.25+26+27+28)</t>
  </si>
  <si>
    <t>ВСЕГО (гр.30+31)</t>
  </si>
  <si>
    <t>ВСЕГО (гр.34+35+36)</t>
  </si>
  <si>
    <t>ВСЕГО (гр.39+40+41+42)</t>
  </si>
  <si>
    <t>ВСЕГО (гр.44+45)</t>
  </si>
  <si>
    <t>ВСЕГО (гр.48+49+50)</t>
  </si>
  <si>
    <t>ВСЕГО (гр.53+54+55+56)</t>
  </si>
  <si>
    <t>ВСЕГО (гр.58+59)</t>
  </si>
  <si>
    <t>ВСЕГО (гр.62+63+ 64)</t>
  </si>
  <si>
    <t>TABLENAME=UTBL_OBJ4004|FIELDS=D_KA1,D_KA2|VALUES=9172,4326</t>
  </si>
  <si>
    <t>TABLENAME=UTBL_OBJ4004|FIELDS=D_KA1,D_KA2|VALUES=9172,4327</t>
  </si>
  <si>
    <t>TABLENAME=UTBL_OBJ4004|FIELDS=D_KA1,D_KA2|VALUES=9172,4329</t>
  </si>
  <si>
    <t>TABLENAME=UTBL_OBJ4004|FIELDS=D_KA1,D_KA2|VALUES=9172,4330</t>
  </si>
  <si>
    <t>TABLENAME=UTBL_OBJ4004|FIELDS=D_KA1,D_KA2|VALUES=9172,4331</t>
  </si>
  <si>
    <t>TABLENAME=UTBL_OBJ4004|FIELDS=D_KA1,D_KA2|VALUES=9172,4332</t>
  </si>
  <si>
    <t>TABLENAME=UTBL_OBJ4004|FIELDS=D_KA1,D_KA2|VALUES=9172,4335</t>
  </si>
  <si>
    <t>TABLENAME=UTBL_OBJ4004|FIELDS=D_KA1,D_KA2|VALUES=9172,4336</t>
  </si>
  <si>
    <t>TABLENAME=UTBL_OBJ4004|FIELDS=D_KA1,D_KA2|VALUES=9172,4337</t>
  </si>
  <si>
    <t>TABLENAME=UTBL_OBJ4004|FIELDS=D_KA1,D_KA2|VALUES=9172,4338</t>
  </si>
  <si>
    <t>TABLENAME=UTBL_OBJ4004|FIELDS=D_KA1,D_KA2|VALUES=9172,4339</t>
  </si>
  <si>
    <t>TABLENAME=UTBL_OBJ4004|FIELDS=D_KA1,D_KA2|VALUES=9172,4341</t>
  </si>
  <si>
    <t>TABLENAME=UTBL_OBJ4004|FIELDS=D_KA1,D_KA2|VALUES=9172,4342</t>
  </si>
  <si>
    <t>TABLENAME=UTBL_OBJ4004|FIELDS=D_KA1,D_KA2|VALUES=9172,4343</t>
  </si>
  <si>
    <t>TABLENAME=UTBL_OBJ4004|FIELDS=D_KA1,D_KA2|VALUES=9172,4344</t>
  </si>
  <si>
    <t>TABLENAME=UTBL_OBJ4004|FIELDS=D_KA1,D_KA2|VALUES=9172,4346</t>
  </si>
  <si>
    <t>TABLENAME=UTBL_OBJ4004|FIELDS=D_KA1,D_KA2|VALUES=9172,4347</t>
  </si>
  <si>
    <t>TABLENAME=UTBL_OBJ4004|FIELDS=D_KA1,D_KA2|VALUES=9172,4348</t>
  </si>
  <si>
    <t>TABLENAME=UTBL_OBJ4004|FIELDS=D_KA1,D_KA2|VALUES=9172,4349</t>
  </si>
  <si>
    <t>TABLENAME=UTBL_OBJ4004|FIELDS=D_KA1,D_KA2|VALUES=9172,4350</t>
  </si>
  <si>
    <t>TABLENAME=UTBL_OBJ4004|FIELDS=D_KA1,D_KA2|VALUES=9172,4353</t>
  </si>
  <si>
    <t>TABLENAME=UTBL_OBJ4004|FIELDS=D_KA1,D_KA2|VALUES=9172,4354</t>
  </si>
  <si>
    <t>TABLENAME=UTBL_OBJ4004|FIELDS=D_KA1,D_KA2|VALUES=9172,4355</t>
  </si>
  <si>
    <t>TABLENAME=UTBL_OBJ4004|FIELDS=D_KA1,D_KA2|VALUES=9172,4356</t>
  </si>
  <si>
    <t>TABLENAME=UTBL_OBJ4004|FIELDS=D_KA1,D_KA2|VALUES=9172,4357</t>
  </si>
  <si>
    <t>TABLENAME=UTBL_OBJ4004|FIELDS=D_KA1,D_KA2|VALUES=9172,4359</t>
  </si>
  <si>
    <t>TABLENAME=UTBL_OBJ4004|FIELDS=D_KA1,D_KA2|VALUES=9172,4360</t>
  </si>
  <si>
    <t>TABLENAME=UTBL_OBJ4004|FIELDS=D_KA1,D_KA2|VALUES=9172,4361</t>
  </si>
  <si>
    <t>TABLENAME=UTBL_OBJ4004|FIELDS=D_KA1,D_KA2|VALUES=9172,4362</t>
  </si>
  <si>
    <t>TABLENAME=UTBL_OBJ4004|FIELDS=D_KA1,D_KA2|VALUES=9172,4364</t>
  </si>
  <si>
    <t>TABLENAME=UTBL_OBJ4004|FIELDS=D_KA1,D_KA2|VALUES=9172,4365</t>
  </si>
  <si>
    <t>TABLENAME=UTBL_OBJ4004|FIELDS=D_KA1,D_KA2|VALUES=9172,4366</t>
  </si>
  <si>
    <t>TABLENAME=UTBL_OBJ4004|FIELDS=D_KA1,D_KA2|VALUES=9172,4367</t>
  </si>
  <si>
    <t>TABLENAME=UTBL_OBJ4004|FIELDS=D_KA1,D_KA2|VALUES=9172,4368</t>
  </si>
  <si>
    <t>TABLENAME=UTBL_OBJ4004|FIELDS=D_KA1,D_KA2|VALUES=9172,4371</t>
  </si>
  <si>
    <t>TABLENAME=UTBL_OBJ4004|FIELDS=D_KA1,D_KA2|VALUES=9172,4372</t>
  </si>
  <si>
    <t>TABLENAME=UTBL_OBJ4004|FIELDS=D_KA1,D_KA2|VALUES=9172,4373</t>
  </si>
  <si>
    <t>TABLENAME=UTBL_OBJ4004|FIELDS=D_KA1,D_KA2|VALUES=9172,4374</t>
  </si>
  <si>
    <t>TABLENAME=UTBL_OBJ4004|FIELDS=D_KA1,D_KA2|VALUES=9172,4375</t>
  </si>
  <si>
    <t>TABLENAME=UTBL_OBJ4004|FIELDS=D_KA1,D_KA2|VALUES=9172,4377</t>
  </si>
  <si>
    <t>TABLENAME=UTBL_OBJ4004|FIELDS=D_KA1,D_KA2|VALUES=9172,4378</t>
  </si>
  <si>
    <t>TABLENAME=UTBL_OBJ4004|FIELDS=D_KA1,D_KA2|VALUES=9172,4379</t>
  </si>
  <si>
    <t>TABLENAME=UTBL_OBJ4004|FIELDS=D_KA1,D_KA2|VALUES=9172,4380</t>
  </si>
  <si>
    <t>TABLENAME=UTBL_OBJ4004|FIELDS=D_KA1,D_KA2|VALUES=9172,4382</t>
  </si>
  <si>
    <t>TABLENAME=UTBL_OBJ4004|FIELDS=D_KA1,D_KA2|VALUES=9172,4383</t>
  </si>
  <si>
    <t>TABLENAME=UTBL_OBJ4004|FIELDS=D_KA1,D_KA2|VALUES=9172,4384</t>
  </si>
  <si>
    <t>TABLENAME=UTBL_OBJ4004|FIELDS=D_KA1,D_KA2|VALUES=9172,4385</t>
  </si>
  <si>
    <t>TABLENAME=UTBL_OBJ4004|FIELDS=D_KA1,D_KA2|VALUES=9172,4386</t>
  </si>
  <si>
    <t>TABLENAME=UTBL_OBJ4004|FIELDS=D_KA1,D_KA2|VALUES=9172,4389</t>
  </si>
  <si>
    <t>TABLENAME=UTBL_OBJ4004|FIELDS=D_KA1,D_KA2|VALUES=9172,4390</t>
  </si>
  <si>
    <t>TABLENAME=UTBL_OBJ4004|FIELDS=D_KA1,D_KA2|VALUES=9172,4391</t>
  </si>
  <si>
    <t>TABLENAME=UTBL_OBJ4004|FIELDS=D_KA1,D_KA2|VALUES=9172,4392</t>
  </si>
  <si>
    <t>TABLENAME=UTBL_OBJ4004|FIELDS=D_KA1,D_KA2|VALUES=9172,4393</t>
  </si>
  <si>
    <t>TABLENAME=UTBL_OBJ4004|FIELDS=D_KA1,D_KA2|VALUES=9172,4395</t>
  </si>
  <si>
    <t>TABLENAME=UTBL_OBJ4004|FIELDS=D_KA1,D_KA2|VALUES=9172,4396</t>
  </si>
  <si>
    <t>TABLENAME=UTBL_OBJ4004|FIELDS=D_KA1,D_KA2|VALUES=9172,4397</t>
  </si>
  <si>
    <t>TABLENAME=UTBL_OBJ4004|FIELDS=D_KA1,D_KA2|VALUES=9172,4398</t>
  </si>
  <si>
    <t>TABLENAME=UTBL_OBJ4004|FIELDS=D_KA1,D_KA2|VALUES=9172,4400</t>
  </si>
  <si>
    <t>TABLENAME=UTBL_OBJ4004|FIELDS=D_KA1,D_KA2|VALUES=9172,4401</t>
  </si>
  <si>
    <t>TABLENAME=UTBL_OBJ4004|FIELDS=D_KA1,D_KA2|VALUES=9172,4402</t>
  </si>
  <si>
    <t>TABLENAME=UTBL_OBJ4004|FIELDS=D_KA1,D_KA2|VALUES=9172,4403</t>
  </si>
  <si>
    <t>TABLENAME=UTBL_OBJ4004|FIELDS=D_KA1,D_KA2|VALUES=9172,4404</t>
  </si>
  <si>
    <t>начисления на оплату труда</t>
  </si>
  <si>
    <t>TABLENAME=UTBL_OBJ4004|FIELDS=D_KA1,D_KA2|VALUES=9173,4306</t>
  </si>
  <si>
    <t>TABLENAME=UTBL_OBJ4004|FIELDS=D_KA1,D_KA2|VALUES=9173,4307</t>
  </si>
  <si>
    <t>TABLENAME=UTBL_OBJ4004|FIELDS=D_KA1,D_KA2|VALUES=9173,4308</t>
  </si>
  <si>
    <t>TABLENAME=UTBL_OBJ4004|FIELDS=D_KA1,D_KA2|VALUES=9173,4309</t>
  </si>
  <si>
    <t>TABLENAME=UTBL_OBJ4004|FIELDS=D_KA1,D_KA2|VALUES=9173,4310</t>
  </si>
  <si>
    <t>TABLENAME=UTBL_OBJ4004|FIELDS=D_KA1,D_KA2|VALUES=9173,4312</t>
  </si>
  <si>
    <t>TABLENAME=UTBL_OBJ4004|FIELDS=D_KA1,D_KA2|VALUES=9173,4313</t>
  </si>
  <si>
    <t>TABLENAME=UTBL_OBJ4004|FIELDS=D_KA1,D_KA2|VALUES=9173,4314</t>
  </si>
  <si>
    <t>TABLENAME=UTBL_OBJ4004|FIELDS=D_KA1,D_KA2|VALUES=9173,4315</t>
  </si>
  <si>
    <t>TABLENAME=UTBL_OBJ4004|FIELDS=D_KA1,D_KA2|VALUES=9173,4317</t>
  </si>
  <si>
    <t>TABLENAME=UTBL_OBJ4004|FIELDS=D_KA1,D_KA2|VALUES=9173,4318</t>
  </si>
  <si>
    <t>TABLENAME=UTBL_OBJ4004|FIELDS=D_KA1,D_KA2|VALUES=9173,4319</t>
  </si>
  <si>
    <t>TABLENAME=UTBL_OBJ4004|FIELDS=D_KA1,D_KA2|VALUES=9173,4320</t>
  </si>
  <si>
    <t>TABLENAME=UTBL_OBJ4004|FIELDS=D_KA1,D_KA2|VALUES=9173,4321</t>
  </si>
  <si>
    <t>TABLENAME=UTBL_OBJ4004|FIELDS=D_KA1,D_KA2|VALUES=9173,4324</t>
  </si>
  <si>
    <t>TABLENAME=UTBL_OBJ4004|FIELDS=D_KA1,D_KA2|VALUES=9173,4325</t>
  </si>
  <si>
    <t>TABLENAME=UTBL_OBJ4004|FIELDS=D_KA1,D_KA2|VALUES=9173,4326</t>
  </si>
  <si>
    <t>TABLENAME=UTBL_OBJ4004|FIELDS=D_KA1,D_KA2|VALUES=9173,4327</t>
  </si>
  <si>
    <t>TABLENAME=UTBL_OBJ4004|FIELDS=D_KA1,D_KA2|VALUES=9173,4329</t>
  </si>
  <si>
    <t>TABLENAME=UTBL_OBJ4004|FIELDS=D_KA1,D_KA2|VALUES=9173,4330</t>
  </si>
  <si>
    <t>TABLENAME=UTBL_OBJ4004|FIELDS=D_KA1,D_KA2|VALUES=9173,4331</t>
  </si>
  <si>
    <t>TABLENAME=UTBL_OBJ4004|FIELDS=D_KA1,D_KA2|VALUES=9173,4332</t>
  </si>
  <si>
    <t>TABLENAME=UTBL_OBJ4004|FIELDS=D_KA1,D_KA2|VALUES=9173,4335</t>
  </si>
  <si>
    <t>TABLENAME=UTBL_OBJ4004|FIELDS=D_KA1,D_KA2|VALUES=9173,4336</t>
  </si>
  <si>
    <t>TABLENAME=UTBL_OBJ4004|FIELDS=D_KA1,D_KA2|VALUES=9173,4337</t>
  </si>
  <si>
    <t>TABLENAME=UTBL_OBJ4004|FIELDS=D_KA1,D_KA2|VALUES=9173,4338</t>
  </si>
  <si>
    <t>TABLENAME=UTBL_OBJ4004|FIELDS=D_KA1,D_KA2|VALUES=9173,4339</t>
  </si>
  <si>
    <t>TABLENAME=UTBL_OBJ4004|FIELDS=D_KA1,D_KA2|VALUES=9173,4341</t>
  </si>
  <si>
    <t>TABLENAME=UTBL_OBJ4004|FIELDS=D_KA1,D_KA2|VALUES=9173,4342</t>
  </si>
  <si>
    <t>TABLENAME=UTBL_OBJ4004|FIELDS=D_KA1,D_KA2|VALUES=9173,4343</t>
  </si>
  <si>
    <t>TABLENAME=UTBL_OBJ4004|FIELDS=D_KA1,D_KA2|VALUES=9173,4344</t>
  </si>
  <si>
    <t>TABLENAME=UTBL_OBJ4004|FIELDS=D_KA1,D_KA2|VALUES=9173,4346</t>
  </si>
  <si>
    <t>TABLENAME=UTBL_OBJ4004|FIELDS=D_KA1,D_KA2|VALUES=9173,4347</t>
  </si>
  <si>
    <t>TABLENAME=UTBL_OBJ4004|FIELDS=D_KA1,D_KA2|VALUES=9173,4348</t>
  </si>
  <si>
    <t>TABLENAME=UTBL_OBJ4004|FIELDS=D_KA1,D_KA2|VALUES=9173,4349</t>
  </si>
  <si>
    <t>TABLENAME=UTBL_OBJ4004|FIELDS=D_KA1,D_KA2|VALUES=9173,4350</t>
  </si>
  <si>
    <t>TABLENAME=UTBL_OBJ4004|FIELDS=D_KA1,D_KA2|VALUES=9173,4353</t>
  </si>
  <si>
    <t>TABLENAME=UTBL_OBJ4004|FIELDS=D_KA1,D_KA2|VALUES=9173,4354</t>
  </si>
  <si>
    <t>TABLENAME=UTBL_OBJ4004|FIELDS=D_KA1,D_KA2|VALUES=9173,4355</t>
  </si>
  <si>
    <t>TABLENAME=UTBL_OBJ4004|FIELDS=D_KA1,D_KA2|VALUES=9173,4356</t>
  </si>
  <si>
    <t>TABLENAME=UTBL_OBJ4004|FIELDS=D_KA1,D_KA2|VALUES=9173,4357</t>
  </si>
  <si>
    <t>TABLENAME=UTBL_OBJ4004|FIELDS=D_KA1,D_KA2|VALUES=9173,4359</t>
  </si>
  <si>
    <t>TABLENAME=UTBL_OBJ4004|FIELDS=D_KA1,D_KA2|VALUES=9173,4360</t>
  </si>
  <si>
    <t>TABLENAME=UTBL_OBJ4004|FIELDS=D_KA1,D_KA2|VALUES=9173,4361</t>
  </si>
  <si>
    <t>TABLENAME=UTBL_OBJ4004|FIELDS=D_KA1,D_KA2|VALUES=9173,4362</t>
  </si>
  <si>
    <t>TABLENAME=UTBL_OBJ4004|FIELDS=D_KA1,D_KA2|VALUES=9173,4364</t>
  </si>
  <si>
    <t>TABLENAME=UTBL_OBJ4004|FIELDS=D_KA1,D_KA2|VALUES=9173,4365</t>
  </si>
  <si>
    <t>TABLENAME=UTBL_OBJ4004|FIELDS=D_KA1,D_KA2|VALUES=9173,4366</t>
  </si>
  <si>
    <t>TABLENAME=UTBL_OBJ4004|FIELDS=D_KA1,D_KA2|VALUES=9173,4367</t>
  </si>
  <si>
    <t>TABLENAME=UTBL_OBJ4004|FIELDS=D_KA1,D_KA2|VALUES=9173,4368</t>
  </si>
  <si>
    <t>TABLENAME=UTBL_OBJ4004|FIELDS=D_KA1,D_KA2|VALUES=9173,4371</t>
  </si>
  <si>
    <t>TABLENAME=UTBL_OBJ4004|FIELDS=D_KA1,D_KA2|VALUES=9173,4372</t>
  </si>
  <si>
    <t>TABLENAME=UTBL_OBJ4004|FIELDS=D_KA1,D_KA2|VALUES=9173,4373</t>
  </si>
  <si>
    <t>TABLENAME=UTBL_OBJ4004|FIELDS=D_KA1,D_KA2|VALUES=9173,4374</t>
  </si>
  <si>
    <t>TABLENAME=UTBL_OBJ4004|FIELDS=D_KA1,D_KA2|VALUES=9173,4375</t>
  </si>
  <si>
    <t>TABLENAME=UTBL_OBJ4004|FIELDS=D_KA1,D_KA2|VALUES=9173,4377</t>
  </si>
  <si>
    <t>TABLENAME=UTBL_OBJ4004|FIELDS=D_KA1,D_KA2|VALUES=9173,4378</t>
  </si>
  <si>
    <t>TABLENAME=UTBL_OBJ4004|FIELDS=D_KA1,D_KA2|VALUES=9173,4379</t>
  </si>
  <si>
    <t>TABLENAME=UTBL_OBJ4004|FIELDS=D_KA1,D_KA2|VALUES=9173,4380</t>
  </si>
  <si>
    <t>TABLENAME=UTBL_OBJ4004|FIELDS=D_KA1,D_KA2|VALUES=9173,4382</t>
  </si>
  <si>
    <t>TABLENAME=UTBL_OBJ4004|FIELDS=D_KA1,D_KA2|VALUES=9173,4383</t>
  </si>
  <si>
    <t>TABLENAME=UTBL_OBJ4004|FIELDS=D_KA1,D_KA2|VALUES=9173,4384</t>
  </si>
  <si>
    <t>TABLENAME=UTBL_OBJ4004|FIELDS=D_KA1,D_KA2|VALUES=9173,4385</t>
  </si>
  <si>
    <t>TABLENAME=UTBL_OBJ4004|FIELDS=D_KA1,D_KA2|VALUES=9173,4386</t>
  </si>
  <si>
    <t>TABLENAME=UTBL_OBJ4004|FIELDS=D_KA1,D_KA2|VALUES=9173,4389</t>
  </si>
  <si>
    <t>TABLENAME=UTBL_OBJ4004|FIELDS=D_KA1,D_KA2|VALUES=9173,4390</t>
  </si>
  <si>
    <t>TABLENAME=UTBL_OBJ4004|FIELDS=D_KA1,D_KA2|VALUES=9173,4391</t>
  </si>
  <si>
    <t>TABLENAME=UTBL_OBJ4004|FIELDS=D_KA1,D_KA2|VALUES=9173,4392</t>
  </si>
  <si>
    <t>TABLENAME=UTBL_OBJ4004|FIELDS=D_KA1,D_KA2|VALUES=9173,4393</t>
  </si>
  <si>
    <t>TABLENAME=UTBL_OBJ4004|FIELDS=D_KA1,D_KA2|VALUES=9173,4395</t>
  </si>
  <si>
    <t>TABLENAME=UTBL_OBJ4004|FIELDS=D_KA1,D_KA2|VALUES=9173,4396</t>
  </si>
  <si>
    <t>TABLENAME=UTBL_OBJ4004|FIELDS=D_KA1,D_KA2|VALUES=9173,4397</t>
  </si>
  <si>
    <t>TABLENAME=UTBL_OBJ4004|FIELDS=D_KA1,D_KA2|VALUES=9173,4398</t>
  </si>
  <si>
    <t>TABLENAME=UTBL_OBJ4004|FIELDS=D_KA1,D_KA2|VALUES=9173,4400</t>
  </si>
  <si>
    <t>TABLENAME=UTBL_OBJ4004|FIELDS=D_KA1,D_KA2|VALUES=9173,4401</t>
  </si>
  <si>
    <t>TABLENAME=UTBL_OBJ4004|FIELDS=D_KA1,D_KA2|VALUES=9173,4402</t>
  </si>
  <si>
    <t>TABLENAME=UTBL_OBJ4004|FIELDS=D_KA1,D_KA2|VALUES=9173,4403</t>
  </si>
  <si>
    <t>TABLENAME=UTBL_OBJ4004|FIELDS=D_KA1,D_KA2|VALUES=9173,4404</t>
  </si>
  <si>
    <t>Приобретение услуг (сумма строк 07+08+09+10+11+12) из них:</t>
  </si>
  <si>
    <t>TABLENAME=UTBL_OBJ4004|FIELDS=D_KA1,D_KA2|VALUES=9174,4306</t>
  </si>
  <si>
    <t>TABLENAME=UTBL_OBJ4004|FIELDS=D_KA1,D_KA2|VALUES=9174,4307</t>
  </si>
  <si>
    <t>TABLENAME=UTBL_OBJ4004|FIELDS=D_KA1,D_KA2|VALUES=9174,4308</t>
  </si>
  <si>
    <t>TABLENAME=UTBL_OBJ4004|FIELDS=D_KA1,D_KA2|VALUES=9174,4309</t>
  </si>
  <si>
    <t>TABLENAME=UTBL_OBJ4004|FIELDS=D_KA1,D_KA2|VALUES=9174,4310</t>
  </si>
  <si>
    <t>TABLENAME=UTBL_OBJ4004|FIELDS=D_KA1,D_KA2|VALUES=9174,4312</t>
  </si>
  <si>
    <t>TABLENAME=UTBL_OBJ4004|FIELDS=D_KA1,D_KA2|VALUES=9174,4313</t>
  </si>
  <si>
    <t>TABLENAME=UTBL_OBJ4004|FIELDS=D_KA1,D_KA2|VALUES=9174,4314</t>
  </si>
  <si>
    <t>TABLENAME=UTBL_OBJ4004|FIELDS=D_KA1,D_KA2|VALUES=9174,4315</t>
  </si>
  <si>
    <t>TABLENAME=UTBL_OBJ4004|FIELDS=D_KA1,D_KA2|VALUES=9174,4317</t>
  </si>
  <si>
    <t>TABLENAME=UTBL_OBJ4004|FIELDS=D_KA1,D_KA2|VALUES=9174,4318</t>
  </si>
  <si>
    <t>TABLENAME=UTBL_OBJ4004|FIELDS=D_KA1,D_KA2|VALUES=9174,4319</t>
  </si>
  <si>
    <t>TABLENAME=UTBL_OBJ4004|FIELDS=D_KA1,D_KA2|VALUES=9174,4320</t>
  </si>
  <si>
    <t>TABLENAME=UTBL_OBJ4004|FIELDS=D_KA1,D_KA2|VALUES=9174,4321</t>
  </si>
  <si>
    <t>TABLENAME=UTBL_OBJ4004|FIELDS=D_KA1,D_KA2|VALUES=9174,4324</t>
  </si>
  <si>
    <t>TABLENAME=UTBL_OBJ4004|FIELDS=D_KA1,D_KA2|VALUES=9174,4325</t>
  </si>
  <si>
    <t>TABLENAME=UTBL_OBJ4004|FIELDS=D_KA1,D_KA2|VALUES=9174,4326</t>
  </si>
  <si>
    <t>TABLENAME=UTBL_OBJ4004|FIELDS=D_KA1,D_KA2|VALUES=9174,4327</t>
  </si>
  <si>
    <t>TABLENAME=UTBL_OBJ4004|FIELDS=D_KA1,D_KA2|VALUES=9174,4329</t>
  </si>
  <si>
    <t>TABLENAME=UTBL_OBJ4004|FIELDS=D_KA1,D_KA2|VALUES=9174,4330</t>
  </si>
  <si>
    <t>TABLENAME=UTBL_OBJ4004|FIELDS=D_KA1,D_KA2|VALUES=9174,4331</t>
  </si>
  <si>
    <t>TABLENAME=UTBL_OBJ4004|FIELDS=D_KA1,D_KA2|VALUES=9174,4332</t>
  </si>
  <si>
    <t>TABLENAME=UTBL_OBJ4004|FIELDS=D_KA1,D_KA2|VALUES=9174,4335</t>
  </si>
  <si>
    <t>TABLENAME=UTBL_OBJ4004|FIELDS=D_KA1,D_KA2|VALUES=9174,4336</t>
  </si>
  <si>
    <t>TABLENAME=UTBL_OBJ4004|FIELDS=D_KA1,D_KA2|VALUES=9174,4337</t>
  </si>
  <si>
    <t>TABLENAME=UTBL_OBJ4004|FIELDS=D_KA1,D_KA2|VALUES=9174,4338</t>
  </si>
  <si>
    <t>TABLENAME=UTBL_OBJ4004|FIELDS=D_KA1,D_KA2|VALUES=9174,4339</t>
  </si>
  <si>
    <t>TABLENAME=UTBL_OBJ4004|FIELDS=D_KA1,D_KA2|VALUES=9174,4341</t>
  </si>
  <si>
    <t>TABLENAME=UTBL_OBJ4004|FIELDS=D_KA1,D_KA2|VALUES=9174,4342</t>
  </si>
  <si>
    <t>TABLENAME=UTBL_OBJ4004|FIELDS=D_KA1,D_KA2|VALUES=9174,4343</t>
  </si>
  <si>
    <t>TABLENAME=UTBL_OBJ4004|FIELDS=D_KA1,D_KA2|VALUES=9174,4344</t>
  </si>
  <si>
    <t>TABLENAME=UTBL_OBJ4004|FIELDS=D_KA1,D_KA2|VALUES=9174,4346</t>
  </si>
  <si>
    <t>TABLENAME=UTBL_OBJ4004|FIELDS=D_KA1,D_KA2|VALUES=9174,4347</t>
  </si>
  <si>
    <t>TABLENAME=UTBL_OBJ4004|FIELDS=D_KA1,D_KA2|VALUES=9174,4348</t>
  </si>
  <si>
    <t>TABLENAME=UTBL_OBJ4004|FIELDS=D_KA1,D_KA2|VALUES=9174,4349</t>
  </si>
  <si>
    <t>TABLENAME=UTBL_OBJ4004|FIELDS=D_KA1,D_KA2|VALUES=9174,4350</t>
  </si>
  <si>
    <t>TABLENAME=UTBL_OBJ4004|FIELDS=D_KA1,D_KA2|VALUES=9174,4353</t>
  </si>
  <si>
    <t>TABLENAME=UTBL_OBJ4004|FIELDS=D_KA1,D_KA2|VALUES=9174,4354</t>
  </si>
  <si>
    <t>TABLENAME=UTBL_OBJ4004|FIELDS=D_KA1,D_KA2|VALUES=9174,4355</t>
  </si>
  <si>
    <t>TABLENAME=UTBL_OBJ4004|FIELDS=D_KA1,D_KA2|VALUES=9174,4356</t>
  </si>
  <si>
    <t>TABLENAME=UTBL_OBJ4004|FIELDS=D_KA1,D_KA2|VALUES=9174,4357</t>
  </si>
  <si>
    <t>TABLENAME=UTBL_OBJ4004|FIELDS=D_KA1,D_KA2|VALUES=9174,4359</t>
  </si>
  <si>
    <t>TABLENAME=UTBL_OBJ4004|FIELDS=D_KA1,D_KA2|VALUES=9174,4360</t>
  </si>
  <si>
    <t>TABLENAME=UTBL_OBJ4004|FIELDS=D_KA1,D_KA2|VALUES=9174,4361</t>
  </si>
  <si>
    <t>TABLENAME=UTBL_OBJ4004|FIELDS=D_KA1,D_KA2|VALUES=9174,4362</t>
  </si>
  <si>
    <t>TABLENAME=UTBL_OBJ4004|FIELDS=D_KA1,D_KA2|VALUES=9174,4364</t>
  </si>
  <si>
    <t>TABLENAME=UTBL_OBJ4004|FIELDS=D_KA1,D_KA2|VALUES=9174,4365</t>
  </si>
  <si>
    <t>TABLENAME=UTBL_OBJ4004|FIELDS=D_KA1,D_KA2|VALUES=9174,4366</t>
  </si>
  <si>
    <t>TABLENAME=UTBL_OBJ4004|FIELDS=D_KA1,D_KA2|VALUES=9174,4367</t>
  </si>
  <si>
    <t>TABLENAME=UTBL_OBJ4004|FIELDS=D_KA1,D_KA2|VALUES=9174,4368</t>
  </si>
  <si>
    <t>TABLENAME=UTBL_OBJ4004|FIELDS=D_KA1,D_KA2|VALUES=9174,4371</t>
  </si>
  <si>
    <t>TABLENAME=UTBL_OBJ4004|FIELDS=D_KA1,D_KA2|VALUES=9174,4372</t>
  </si>
  <si>
    <t>TABLENAME=UTBL_OBJ4004|FIELDS=D_KA1,D_KA2|VALUES=9174,4373</t>
  </si>
  <si>
    <t>TABLENAME=UTBL_OBJ4004|FIELDS=D_KA1,D_KA2|VALUES=9174,4374</t>
  </si>
  <si>
    <t>TABLENAME=UTBL_OBJ4004|FIELDS=D_KA1,D_KA2|VALUES=9174,4375</t>
  </si>
  <si>
    <t>TABLENAME=UTBL_OBJ4004|FIELDS=D_KA1,D_KA2|VALUES=9174,4377</t>
  </si>
  <si>
    <t>TABLENAME=UTBL_OBJ4004|FIELDS=D_KA1,D_KA2|VALUES=9174,4378</t>
  </si>
  <si>
    <t>TABLENAME=UTBL_OBJ4004|FIELDS=D_KA1,D_KA2|VALUES=9174,4379</t>
  </si>
  <si>
    <t>TABLENAME=UTBL_OBJ4004|FIELDS=D_KA1,D_KA2|VALUES=9174,4380</t>
  </si>
  <si>
    <t>TABLENAME=UTBL_OBJ4004|FIELDS=D_KA1,D_KA2|VALUES=9174,4382</t>
  </si>
  <si>
    <t>TABLENAME=UTBL_OBJ4004|FIELDS=D_KA1,D_KA2|VALUES=9174,4383</t>
  </si>
  <si>
    <t>TABLENAME=UTBL_OBJ4004|FIELDS=D_KA1,D_KA2|VALUES=9174,4384</t>
  </si>
  <si>
    <t>TABLENAME=UTBL_OBJ4004|FIELDS=D_KA1,D_KA2|VALUES=9174,4385</t>
  </si>
  <si>
    <t>TABLENAME=UTBL_OBJ4004|FIELDS=D_KA1,D_KA2|VALUES=9174,4386</t>
  </si>
  <si>
    <t>TABLENAME=UTBL_OBJ4004|FIELDS=D_KA1,D_KA2|VALUES=9174,4389</t>
  </si>
  <si>
    <t>TABLENAME=UTBL_OBJ4004|FIELDS=D_KA1,D_KA2|VALUES=9174,4390</t>
  </si>
  <si>
    <t>TABLENAME=UTBL_OBJ4004|FIELDS=D_KA1,D_KA2|VALUES=9174,4391</t>
  </si>
  <si>
    <t>TABLENAME=UTBL_OBJ4004|FIELDS=D_KA1,D_KA2|VALUES=9174,4392</t>
  </si>
  <si>
    <t>TABLENAME=UTBL_OBJ4004|FIELDS=D_KA1,D_KA2|VALUES=9174,4393</t>
  </si>
  <si>
    <t>TABLENAME=UTBL_OBJ4004|FIELDS=D_KA1,D_KA2|VALUES=9174,4395</t>
  </si>
  <si>
    <t>TABLENAME=UTBL_OBJ4004|FIELDS=D_KA1,D_KA2|VALUES=9174,4396</t>
  </si>
  <si>
    <t>TABLENAME=UTBL_OBJ4004|FIELDS=D_KA1,D_KA2|VALUES=9174,4397</t>
  </si>
  <si>
    <t>TABLENAME=UTBL_OBJ4004|FIELDS=D_KA1,D_KA2|VALUES=9174,4398</t>
  </si>
  <si>
    <t>TABLENAME=UTBL_OBJ4004|FIELDS=D_KA1,D_KA2|VALUES=9174,4400</t>
  </si>
  <si>
    <t>TABLENAME=UTBL_OBJ4004|FIELDS=D_KA1,D_KA2|VALUES=9174,4401</t>
  </si>
  <si>
    <t>TABLENAME=UTBL_OBJ4004|FIELDS=D_KA1,D_KA2|VALUES=9174,4402</t>
  </si>
  <si>
    <t>TABLENAME=UTBL_OBJ4004|FIELDS=D_KA1,D_KA2|VALUES=9174,4403</t>
  </si>
  <si>
    <t>TABLENAME=UTBL_OBJ4004|FIELDS=D_KA1,D_KA2|VALUES=9174,4404</t>
  </si>
  <si>
    <t>услуги связи</t>
  </si>
  <si>
    <t>TABLENAME=UTBL_OBJ4004|FIELDS=D_KA1,D_KA2|VALUES=9175,4306</t>
  </si>
  <si>
    <t>TABLENAME=UTBL_OBJ4004|FIELDS=D_KA1,D_KA2|VALUES=9175,4307</t>
  </si>
  <si>
    <t>TABLENAME=UTBL_OBJ4004|FIELDS=D_KA1,D_KA2|VALUES=9175,4308</t>
  </si>
  <si>
    <t>TABLENAME=UTBL_OBJ4004|FIELDS=D_KA1,D_KA2|VALUES=9175,4309</t>
  </si>
  <si>
    <t>TABLENAME=UTBL_OBJ4004|FIELDS=D_KA1,D_KA2|VALUES=9175,4310</t>
  </si>
  <si>
    <t>TABLENAME=UTBL_OBJ4004|FIELDS=D_KA1,D_KA2|VALUES=9175,4312</t>
  </si>
  <si>
    <t>TABLENAME=UTBL_OBJ4004|FIELDS=D_KA1,D_KA2|VALUES=9175,4313</t>
  </si>
  <si>
    <t>TABLENAME=UTBL_OBJ4004|FIELDS=D_KA1,D_KA2|VALUES=9175,4314</t>
  </si>
  <si>
    <t>TABLENAME=UTBL_OBJ4004|FIELDS=D_KA1,D_KA2|VALUES=9175,4315</t>
  </si>
  <si>
    <t>TABLENAME=UTBL_OBJ4004|FIELDS=D_KA1,D_KA2|VALUES=9175,4317</t>
  </si>
  <si>
    <t>TABLENAME=UTBL_OBJ4004|FIELDS=D_KA1,D_KA2|VALUES=9175,4318</t>
  </si>
  <si>
    <t>TABLENAME=UTBL_OBJ4004|FIELDS=D_KA1,D_KA2|VALUES=9175,4319</t>
  </si>
  <si>
    <t>TABLENAME=UTBL_OBJ4004|FIELDS=D_KA1,D_KA2|VALUES=9175,4320</t>
  </si>
  <si>
    <t>TABLENAME=UTBL_OBJ4004|FIELDS=D_KA1,D_KA2|VALUES=9175,4321</t>
  </si>
  <si>
    <t>TABLENAME=UTBL_OBJ4004|FIELDS=D_KA1,D_KA2|VALUES=9175,4324</t>
  </si>
  <si>
    <t>TABLENAME=UTBL_OBJ4004|FIELDS=D_KA1,D_KA2|VALUES=9175,4325</t>
  </si>
  <si>
    <t>TABLENAME=UTBL_OBJ4004|FIELDS=D_KA1,D_KA2|VALUES=9175,4326</t>
  </si>
  <si>
    <t>TABLENAME=UTBL_OBJ4004|FIELDS=D_KA1,D_KA2|VALUES=9175,4327</t>
  </si>
  <si>
    <t>TABLENAME=UTBL_OBJ4004|FIELDS=D_KA1,D_KA2|VALUES=9175,4329</t>
  </si>
  <si>
    <t>TABLENAME=UTBL_OBJ4004|FIELDS=D_KA1,D_KA2|VALUES=9175,4330</t>
  </si>
  <si>
    <t>TABLENAME=UTBL_OBJ4004|FIELDS=D_KA1,D_KA2|VALUES=9175,4331</t>
  </si>
  <si>
    <t>TABLENAME=UTBL_OBJ4004|FIELDS=D_KA1,D_KA2|VALUES=9175,4332</t>
  </si>
  <si>
    <t>TABLENAME=UTBL_OBJ4004|FIELDS=D_KA1,D_KA2|VALUES=9175,4335</t>
  </si>
  <si>
    <t>TABLENAME=UTBL_OBJ4004|FIELDS=D_KA1,D_KA2|VALUES=9175,4336</t>
  </si>
  <si>
    <t>TABLENAME=UTBL_OBJ4004|FIELDS=D_KA1,D_KA2|VALUES=9175,4337</t>
  </si>
  <si>
    <t>TABLENAME=UTBL_OBJ4004|FIELDS=D_KA1,D_KA2|VALUES=9175,4338</t>
  </si>
  <si>
    <t>TABLENAME=UTBL_OBJ4004|FIELDS=D_KA1,D_KA2|VALUES=9175,4339</t>
  </si>
  <si>
    <t>TABLENAME=UTBL_OBJ4004|FIELDS=D_KA1,D_KA2|VALUES=9175,4341</t>
  </si>
  <si>
    <t>TABLENAME=UTBL_OBJ4004|FIELDS=D_KA1,D_KA2|VALUES=9175,4342</t>
  </si>
  <si>
    <t>TABLENAME=UTBL_OBJ4004|FIELDS=D_KA1,D_KA2|VALUES=9175,4343</t>
  </si>
  <si>
    <t>TABLENAME=UTBL_OBJ4004|FIELDS=D_KA1,D_KA2|VALUES=9175,4344</t>
  </si>
  <si>
    <t>6</t>
  </si>
  <si>
    <t>Раздел II. Формирование и выполнение территориальной программы государственных гарантий</t>
  </si>
  <si>
    <t>16</t>
  </si>
  <si>
    <t>(2000)</t>
  </si>
  <si>
    <t>Код по ОКЕИ: единица – 642, человек – 792, рубль - 383</t>
  </si>
  <si>
    <t>Наименование показателя</t>
  </si>
  <si>
    <t>№ строки</t>
  </si>
  <si>
    <t>Объемы медицинской помощи и финансирования за счет:</t>
  </si>
  <si>
    <t>Всего</t>
  </si>
  <si>
    <t>5</t>
  </si>
  <si>
    <t>муниципального бюджета</t>
  </si>
  <si>
    <t>бюджета субъекта Российской Федерации</t>
  </si>
  <si>
    <t>муниципального бюджета на содержание медицинских учреждений, работающих в системе ОМС</t>
  </si>
  <si>
    <t>бюджета субъекта Российской Федерации на содержание медицинских учреждений, работающих в системе ОМС</t>
  </si>
  <si>
    <t>средств ОМС на территориальную программу ОМС</t>
  </si>
  <si>
    <t>рассчитано (гр.4+7+14)</t>
  </si>
  <si>
    <t>утверждено (гр.5+8+10+12+15)</t>
  </si>
  <si>
    <t>исполнено (гр.6+9+11+13+16)</t>
  </si>
  <si>
    <t>9</t>
  </si>
  <si>
    <t>рассчитано</t>
  </si>
  <si>
    <t>утверждено</t>
  </si>
  <si>
    <t>исполнено</t>
  </si>
  <si>
    <t>27</t>
  </si>
  <si>
    <t>4</t>
  </si>
  <si>
    <t>7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</si>
  <si>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</si>
  <si>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</si>
  <si>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</si>
  <si>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</si>
  <si>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</si>
  <si>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</si>
  <si>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</si>
  <si>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</si>
  <si>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</si>
  <si>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</si>
  <si>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28</t>
  </si>
  <si>
    <t>Объемы оказания и финансирования медицинской помощи - всего (сумма строк 04+07+10+13+14) в том числе в условиях:</t>
  </si>
  <si>
    <t>TABLENAME=UTBL_OBJ3997|FIELDS=D_KA1,D_KA2|VALUES=9117,9084</t>
  </si>
  <si>
    <t>TABLENAME=UTBL_OBJ3997|FIELDS=D_KA1,D_KA2|VALUES=9117,9085</t>
  </si>
  <si>
    <t>TABLENAME=UTBL_OBJ3997|FIELDS=D_KA1,D_KA2|VALUES=9117,9086</t>
  </si>
  <si>
    <t>TABLENAME=UTBL_OBJ3997|FIELDS=D_KA1,D_KA2|VALUES=9117,9088</t>
  </si>
  <si>
    <t>TABLENAME=UTBL_OBJ3997|FIELDS=D_KA1,D_KA2|VALUES=9117,9089</t>
  </si>
  <si>
    <t>TABLENAME=UTBL_OBJ3997|FIELDS=D_KA1,D_KA2|VALUES=9117,9090</t>
  </si>
  <si>
    <t>TABLENAME=UTBL_OBJ3997|FIELDS=D_KA1,D_KA2|VALUES=9117,9093</t>
  </si>
  <si>
    <t>TABLENAME=UTBL_OBJ3997|FIELDS=D_KA1,D_KA2|VALUES=9117,9094</t>
  </si>
  <si>
    <t>TABLENAME=UTBL_OBJ3997|FIELDS=D_KA1,D_KA2|VALUES=9117,9097</t>
  </si>
  <si>
    <t>TABLENAME=UTBL_OBJ3997|FIELDS=D_KA1,D_KA2|VALUES=9117,9098</t>
  </si>
  <si>
    <t>TABLENAME=UTBL_OBJ3997|FIELDS=D_KA1,D_KA2|VALUES=9117,9079</t>
  </si>
  <si>
    <t>TABLENAME=UTBL_OBJ3997|FIELDS=D_KA1,D_KA2|VALUES=9117,9080</t>
  </si>
  <si>
    <t>TABLENAME=UTBL_OBJ3997|FIELDS=D_KA1,D_KA2|VALUES=9117,7059</t>
  </si>
  <si>
    <t>TABLENAME=UTBL_OBJ3997|FIELDS=D_KA1,D_KA2|VALUES=9117,9081</t>
  </si>
  <si>
    <t>TABLENAME=UTBL_OBJ3997|FIELDS=D_KA1,D_KA2|VALUES=9117,9082</t>
  </si>
  <si>
    <t>TABLENAME=UTBL_OBJ3997|FIELDS=D_KA1,D_KA2|VALUES=9117,7061</t>
  </si>
  <si>
    <t>рублей</t>
  </si>
  <si>
    <t>01</t>
  </si>
  <si>
    <t>TABLENAME=UTBL_OBJ3997|FIELDS=D_KA1,D_KA2|VALUES=7056,9084</t>
  </si>
  <si>
    <t>TABLENAME=UTBL_OBJ3997|FIELDS=D_KA1,D_KA2|VALUES=7056,9085</t>
  </si>
  <si>
    <t>TABLENAME=UTBL_OBJ3997|FIELDS=D_KA1,D_KA2|VALUES=7056,9086</t>
  </si>
  <si>
    <t>TABLENAME=UTBL_OBJ3997|FIELDS=D_KA1,D_KA2|VALUES=7056,9088</t>
  </si>
  <si>
    <t>TABLENAME=UTBL_OBJ3997|FIELDS=D_KA1,D_KA2|VALUES=7056,9089</t>
  </si>
  <si>
    <t>TABLENAME=UTBL_OBJ3997|FIELDS=D_KA1,D_KA2|VALUES=7056,9090</t>
  </si>
  <si>
    <t>TABLENAME=UTBL_OBJ3997|FIELDS=D_KA1,D_KA2|VALUES=7056,9093</t>
  </si>
  <si>
    <t>TABLENAME=UTBL_OBJ3997|FIELDS=D_KA1,D_KA2|VALUES=7056,9094</t>
  </si>
  <si>
    <t>TABLENAME=UTBL_OBJ3997|FIELDS=D_KA1,D_KA2|VALUES=7056,9097</t>
  </si>
  <si>
    <t>TABLENAME=UTBL_OBJ3997|FIELDS=D_KA1,D_KA2|VALUES=7056,9098</t>
  </si>
  <si>
    <t>TABLENAME=UTBL_OBJ3997|FIELDS=D_KA1,D_KA2|VALUES=7056,9079</t>
  </si>
  <si>
    <t>TABLENAME=UTBL_OBJ3997|FIELDS=D_KA1,D_KA2|VALUES=7056,9080</t>
  </si>
  <si>
    <t>TABLENAME=UTBL_OBJ3997|FIELDS=D_KA1,D_KA2|VALUES=7056,7059</t>
  </si>
  <si>
    <t>TABLENAME=UTBL_OBJ3997|FIELDS=D_KA1,D_KA2|VALUES=7056,9081</t>
  </si>
  <si>
    <t>TABLENAME=UTBL_OBJ3997|FIELDS=D_KA1,D_KA2|VALUES=7056,9082</t>
  </si>
  <si>
    <t>TABLENAME=UTBL_OBJ3997|FIELDS=D_KA1,D_KA2|VALUES=7056,7061</t>
  </si>
  <si>
    <t>учреждений и подразделений скорой медицинской помощи (скорая медицинская помощь)</t>
  </si>
  <si>
    <t>вызовов, ед</t>
  </si>
  <si>
    <t>02</t>
  </si>
  <si>
    <t>TABLENAME=UTBL_OBJ3997|FIELDS=D_KA1,D_KA2|VALUES=9099,9084</t>
  </si>
  <si>
    <t>TABLENAME=UTBL_OBJ3997|FIELDS=D_KA1,D_KA2|VALUES=9099,9085</t>
  </si>
  <si>
    <t>TABLENAME=UTBL_OBJ3997|FIELDS=D_KA1,D_KA2|VALUES=9099,9086</t>
  </si>
  <si>
    <t>TABLENAME=UTBL_OBJ3997|FIELDS=D_KA1,D_KA2|VALUES=9099,9088</t>
  </si>
  <si>
    <t>TABLENAME=UTBL_OBJ3997|FIELDS=D_KA1,D_KA2|VALUES=9099,9089</t>
  </si>
  <si>
    <t>TABLENAME=UTBL_OBJ3997|FIELDS=D_KA1,D_KA2|VALUES=9099,9090</t>
  </si>
  <si>
    <t>TABLENAME=UTBL_OBJ3997|FIELDS=D_KA1,D_KA2|VALUES=9099,9093</t>
  </si>
  <si>
    <t>TABLENAME=UTBL_OBJ3997|FIELDS=D_KA1,D_KA2|VALUES=9099,9094</t>
  </si>
  <si>
    <t>TABLENAME=UTBL_OBJ3997|FIELDS=D_KA1,D_KA2|VALUES=9099,9097</t>
  </si>
  <si>
    <t>TABLENAME=UTBL_OBJ3997|FIELDS=D_KA1,D_KA2|VALUES=9099,9098</t>
  </si>
  <si>
    <t>TABLENAME=UTBL_OBJ3997|FIELDS=D_KA1,D_KA2|VALUES=9099,9079</t>
  </si>
  <si>
    <t>TABLENAME=UTBL_OBJ3997|FIELDS=D_KA1,D_KA2|VALUES=9099,9080</t>
  </si>
  <si>
    <t>TABLENAME=UTBL_OBJ3997|FIELDS=D_KA1,D_KA2|VALUES=9099,7059</t>
  </si>
  <si>
    <t>TABLENAME=UTBL_OBJ3997|FIELDS=D_KA1,D_KA2|VALUES=9099,9081</t>
  </si>
  <si>
    <t>TABLENAME=UTBL_OBJ3997|FIELDS=D_KA1,D_KA2|VALUES=9099,9082</t>
  </si>
  <si>
    <t>TABLENAME=UTBL_OBJ3997|FIELDS=D_KA1,D_KA2|VALUES=9099,7061</t>
  </si>
  <si>
    <t>обслуженных лиц, чел</t>
  </si>
  <si>
    <t>03</t>
  </si>
  <si>
    <t>TABLENAME=UTBL_OBJ3997|FIELDS=D_KA1,D_KA2|VALUES=9100,9084</t>
  </si>
  <si>
    <t>TABLENAME=UTBL_OBJ3997|FIELDS=D_KA1,D_KA2|VALUES=9100,9085</t>
  </si>
  <si>
    <t>TABLENAME=UTBL_OBJ3997|FIELDS=D_KA1,D_KA2|VALUES=9100,9086</t>
  </si>
  <si>
    <t>TABLENAME=UTBL_OBJ3997|FIELDS=D_KA1,D_KA2|VALUES=9100,9088</t>
  </si>
  <si>
    <t>TABLENAME=UTBL_OBJ3997|FIELDS=D_KA1,D_KA2|VALUES=9100,9089</t>
  </si>
  <si>
    <t>TABLENAME=UTBL_OBJ3997|FIELDS=D_KA1,D_KA2|VALUES=9100,9090</t>
  </si>
  <si>
    <t>TABLENAME=UTBL_OBJ3997|FIELDS=D_KA1,D_KA2|VALUES=9100,9093</t>
  </si>
  <si>
    <t>TABLENAME=UTBL_OBJ3997|FIELDS=D_KA1,D_KA2|VALUES=9100,9094</t>
  </si>
  <si>
    <t>TABLENAME=UTBL_OBJ3997|FIELDS=D_KA1,D_KA2|VALUES=9100,9097</t>
  </si>
  <si>
    <t>TABLENAME=UTBL_OBJ3997|FIELDS=D_KA1,D_KA2|VALUES=9100,9098</t>
  </si>
  <si>
    <t>TABLENAME=UTBL_OBJ3997|FIELDS=D_KA1,D_KA2|VALUES=9100,9079</t>
  </si>
  <si>
    <t>TABLENAME=UTBL_OBJ3997|FIELDS=D_KA1,D_KA2|VALUES=9100,9080</t>
  </si>
  <si>
    <t>TABLENAME=UTBL_OBJ3997|FIELDS=D_KA1,D_KA2|VALUES=9100,7059</t>
  </si>
  <si>
    <t>TABLENAME=UTBL_OBJ3997|FIELDS=D_KA1,D_KA2|VALUES=9100,9081</t>
  </si>
  <si>
    <t>TABLENAME=UTBL_OBJ3997|FIELDS=D_KA1,D_KA2|VALUES=9100,9082</t>
  </si>
  <si>
    <t>TABLENAME=UTBL_OBJ3997|FIELDS=D_KA1,D_KA2|VALUES=9100,7061</t>
  </si>
  <si>
    <t>руб</t>
  </si>
  <si>
    <t>04</t>
  </si>
  <si>
    <t>TABLENAME=UTBL_OBJ3997|FIELDS=D_KA1,D_KA2|VALUES=7062,9084</t>
  </si>
  <si>
    <t>TABLENAME=UTBL_OBJ3997|FIELDS=D_KA1,D_KA2|VALUES=7062,9085</t>
  </si>
  <si>
    <t>TABLENAME=UTBL_OBJ3997|FIELDS=D_KA1,D_KA2|VALUES=7062,9086</t>
  </si>
  <si>
    <t>TABLENAME=UTBL_OBJ3997|FIELDS=D_KA1,D_KA2|VALUES=7062,9088</t>
  </si>
  <si>
    <t>TABLENAME=UTBL_OBJ3997|FIELDS=D_KA1,D_KA2|VALUES=7062,9089</t>
  </si>
  <si>
    <t>TABLENAME=UTBL_OBJ3997|FIELDS=D_KA1,D_KA2|VALUES=7062,9090</t>
  </si>
  <si>
    <t>TABLENAME=UTBL_OBJ3997|FIELDS=D_KA1,D_KA2|VALUES=7062,9093</t>
  </si>
  <si>
    <t>TABLENAME=UTBL_OBJ3997|FIELDS=D_KA1,D_KA2|VALUES=7062,9094</t>
  </si>
  <si>
    <t>TABLENAME=UTBL_OBJ3997|FIELDS=D_KA1,D_KA2|VALUES=7062,9097</t>
  </si>
  <si>
    <t>TABLENAME=UTBL_OBJ3997|FIELDS=D_KA1,D_KA2|VALUES=7062,9098</t>
  </si>
  <si>
    <t>TABLENAME=UTBL_OBJ3997|FIELDS=D_KA1,D_KA2|VALUES=7062,9079</t>
  </si>
  <si>
    <t>TABLENAME=UTBL_OBJ3997|FIELDS=D_KA1,D_KA2|VALUES=7062,9080</t>
  </si>
  <si>
    <t>TABLENAME=UTBL_OBJ3997|FIELDS=D_KA1,D_KA2|VALUES=7062,7059</t>
  </si>
  <si>
    <t>TABLENAME=UTBL_OBJ3997|FIELDS=D_KA1,D_KA2|VALUES=7062,9081</t>
  </si>
  <si>
    <t>TABLENAME=UTBL_OBJ3997|FIELDS=D_KA1,D_KA2|VALUES=7062,9082</t>
  </si>
  <si>
    <t>TABLENAME=UTBL_OBJ3997|FIELDS=D_KA1,D_KA2|VALUES=7062,7061</t>
  </si>
  <si>
    <t>посещений, ед</t>
  </si>
  <si>
    <t>05</t>
  </si>
  <si>
    <t>TABLENAME=UTBL_OBJ3997|FIELDS=D_KA1,D_KA2|VALUES=9102,9084</t>
  </si>
  <si>
    <t>TABLENAME=UTBL_OBJ3997|FIELDS=D_KA1,D_KA2|VALUES=9102,9085</t>
  </si>
  <si>
    <t>TABLENAME=UTBL_OBJ3997|FIELDS=D_KA1,D_KA2|VALUES=9102,9086</t>
  </si>
  <si>
    <t>TABLENAME=UTBL_OBJ3997|FIELDS=D_KA1,D_KA2|VALUES=9102,9088</t>
  </si>
  <si>
    <t>TABLENAME=UTBL_OBJ3997|FIELDS=D_KA1,D_KA2|VALUES=9102,9089</t>
  </si>
  <si>
    <t>TABLENAME=UTBL_OBJ3997|FIELDS=D_KA1,D_KA2|VALUES=9102,9090</t>
  </si>
  <si>
    <t>TABLENAME=UTBL_OBJ3997|FIELDS=D_KA1,D_KA2|VALUES=9102,9093</t>
  </si>
  <si>
    <t>TABLENAME=UTBL_OBJ3997|FIELDS=D_KA1,D_KA2|VALUES=9102,9094</t>
  </si>
  <si>
    <t>TABLENAME=UTBL_OBJ3997|FIELDS=D_KA1,D_KA2|VALUES=9102,9097</t>
  </si>
  <si>
    <t>TABLENAME=UTBL_OBJ3997|FIELDS=D_KA1,D_KA2|VALUES=9102,9098</t>
  </si>
  <si>
    <t>TABLENAME=UTBL_OBJ3997|FIELDS=D_KA1,D_KA2|VALUES=9102,9079</t>
  </si>
  <si>
    <t>TABLENAME=UTBL_OBJ3997|FIELDS=D_KA1,D_KA2|VALUES=9102,9080</t>
  </si>
  <si>
    <t>TABLENAME=UTBL_OBJ3997|FIELDS=D_KA1,D_KA2|VALUES=9102,7059</t>
  </si>
  <si>
    <t>TABLENAME=UTBL_OBJ3997|FIELDS=D_KA1,D_KA2|VALUES=9102,9081</t>
  </si>
  <si>
    <t>TABLENAME=UTBL_OBJ3997|FIELDS=D_KA1,D_KA2|VALUES=9102,9082</t>
  </si>
  <si>
    <t>TABLENAME=UTBL_OBJ3997|FIELDS=D_KA1,D_KA2|VALUES=9102,7061</t>
  </si>
  <si>
    <t>обращений*) по заболеваниям, ед</t>
  </si>
  <si>
    <t>06</t>
  </si>
  <si>
    <t>TABLENAME=UTBL_OBJ3997|FIELDS=D_KA1,D_KA2|VALUES=4430,9084</t>
  </si>
  <si>
    <t>TABLENAME=UTBL_OBJ3997|FIELDS=D_KA1,D_KA2|VALUES=4430,9085</t>
  </si>
  <si>
    <t>TABLENAME=UTBL_OBJ3997|FIELDS=D_KA1,D_KA2|VALUES=4430,9086</t>
  </si>
  <si>
    <t>TABLENAME=UTBL_OBJ3997|FIELDS=D_KA1,D_KA2|VALUES=4430,9088</t>
  </si>
  <si>
    <t>TABLENAME=UTBL_OBJ3997|FIELDS=D_KA1,D_KA2|VALUES=4430,9089</t>
  </si>
  <si>
    <t>TABLENAME=UTBL_OBJ3997|FIELDS=D_KA1,D_KA2|VALUES=4430,9090</t>
  </si>
  <si>
    <t>TABLENAME=UTBL_OBJ3997|FIELDS=D_KA1,D_KA2|VALUES=4430,9093</t>
  </si>
  <si>
    <t>TABLENAME=UTBL_OBJ3997|FIELDS=D_KA1,D_KA2|VALUES=4430,9094</t>
  </si>
  <si>
    <t>TABLENAME=UTBL_OBJ3997|FIELDS=D_KA1,D_KA2|VALUES=4430,9097</t>
  </si>
  <si>
    <t>TABLENAME=UTBL_OBJ3997|FIELDS=D_KA1,D_KA2|VALUES=4430,9098</t>
  </si>
  <si>
    <t>TABLENAME=UTBL_OBJ3997|FIELDS=D_KA1,D_KA2|VALUES=4430,9079</t>
  </si>
  <si>
    <t>TABLENAME=UTBL_OBJ3997|FIELDS=D_KA1,D_KA2|VALUES=4430,9080</t>
  </si>
  <si>
    <t>TABLENAME=UTBL_OBJ3997|FIELDS=D_KA1,D_KA2|VALUES=4430,7059</t>
  </si>
  <si>
    <t>TABLENAME=UTBL_OBJ3997|FIELDS=D_KA1,D_KA2|VALUES=4430,9081</t>
  </si>
  <si>
    <t>TABLENAME=UTBL_OBJ3997|FIELDS=D_KA1,D_KA2|VALUES=4430,9082</t>
  </si>
  <si>
    <t>TABLENAME=UTBL_OBJ3997|FIELDS=D_KA1,D_KA2|VALUES=4430,7061</t>
  </si>
  <si>
    <t>07</t>
  </si>
  <si>
    <t>TABLENAME=UTBL_OBJ3997|FIELDS=D_KA1,D_KA2|VALUES=7052,9084</t>
  </si>
  <si>
    <t>TABLENAME=UTBL_OBJ3997|FIELDS=D_KA1,D_KA2|VALUES=7052,9085</t>
  </si>
  <si>
    <t>TABLENAME=UTBL_OBJ3997|FIELDS=D_KA1,D_KA2|VALUES=7052,9086</t>
  </si>
  <si>
    <t>TABLENAME=UTBL_OBJ3997|FIELDS=D_KA1,D_KA2|VALUES=7052,9088</t>
  </si>
  <si>
    <t>TABLENAME=UTBL_OBJ3997|FIELDS=D_KA1,D_KA2|VALUES=7052,9089</t>
  </si>
  <si>
    <t>TABLENAME=UTBL_OBJ3997|FIELDS=D_KA1,D_KA2|VALUES=7052,9090</t>
  </si>
  <si>
    <t>TABLENAME=UTBL_OBJ3997|FIELDS=D_KA1,D_KA2|VALUES=7052,9093</t>
  </si>
  <si>
    <t>TABLENAME=UTBL_OBJ3997|FIELDS=D_KA1,D_KA2|VALUES=7052,9094</t>
  </si>
  <si>
    <t>TABLENAME=UTBL_OBJ3997|FIELDS=D_KA1,D_KA2|VALUES=7052,9097</t>
  </si>
  <si>
    <t>TABLENAME=UTBL_OBJ3997|FIELDS=D_KA1,D_KA2|VALUES=7052,9098</t>
  </si>
  <si>
    <t>TABLENAME=UTBL_OBJ3997|FIELDS=D_KA1,D_KA2|VALUES=7052,9079</t>
  </si>
  <si>
    <t>TABLENAME=UTBL_OBJ3997|FIELDS=D_KA1,D_KA2|VALUES=7052,9080</t>
  </si>
  <si>
    <t>TABLENAME=UTBL_OBJ3997|FIELDS=D_KA1,D_KA2|VALUES=7052,7059</t>
  </si>
  <si>
    <t>TABLENAME=UTBL_OBJ3997|FIELDS=D_KA1,D_KA2|VALUES=7052,9081</t>
  </si>
  <si>
    <t>TABLENAME=UTBL_OBJ3997|FIELDS=D_KA1,D_KA2|VALUES=7052,9082</t>
  </si>
  <si>
    <t>TABLENAME=UTBL_OBJ3997|FIELDS=D_KA1,D_KA2|VALUES=7052,7061</t>
  </si>
  <si>
    <t>больничных учреждений и других медицинских организаций или их соответствующих структурных подразделений (стационарная медицинская помощь)</t>
  </si>
  <si>
    <t>койко-дней, ед</t>
  </si>
  <si>
    <t>08</t>
  </si>
  <si>
    <t>TABLENAME=UTBL_OBJ3997|FIELDS=D_KA1,D_KA2|VALUES=9104,9084</t>
  </si>
  <si>
    <t>TABLENAME=UTBL_OBJ3997|FIELDS=D_KA1,D_KA2|VALUES=9104,9085</t>
  </si>
  <si>
    <t>TABLENAME=UTBL_OBJ3997|FIELDS=D_KA1,D_KA2|VALUES=9104,9086</t>
  </si>
  <si>
    <t>TABLENAME=UTBL_OBJ3997|FIELDS=D_KA1,D_KA2|VALUES=9104,9088</t>
  </si>
  <si>
    <t>TABLENAME=UTBL_OBJ3997|FIELDS=D_KA1,D_KA2|VALUES=9104,9089</t>
  </si>
  <si>
    <t>TABLENAME=UTBL_OBJ3997|FIELDS=D_KA1,D_KA2|VALUES=9104,9090</t>
  </si>
  <si>
    <t>TABLENAME=UTBL_OBJ3997|FIELDS=D_KA1,D_KA2|VALUES=9104,9093</t>
  </si>
  <si>
    <t>TABLENAME=UTBL_OBJ3997|FIELDS=D_KA1,D_KA2|VALUES=9104,9094</t>
  </si>
  <si>
    <t>TABLENAME=UTBL_OBJ3997|FIELDS=D_KA1,D_KA2|VALUES=9104,9097</t>
  </si>
  <si>
    <t>TABLENAME=UTBL_OBJ3997|FIELDS=D_KA1,D_KA2|VALUES=9104,9098</t>
  </si>
  <si>
    <t>TABLENAME=UTBL_OBJ3997|FIELDS=D_KA1,D_KA2|VALUES=9104,9079</t>
  </si>
  <si>
    <t>TABLENAME=UTBL_OBJ3997|FIELDS=D_KA1,D_KA2|VALUES=9104,9080</t>
  </si>
  <si>
    <t>TABLENAME=UTBL_OBJ3997|FIELDS=D_KA1,D_KA2|VALUES=9104,7059</t>
  </si>
  <si>
    <t>TABLENAME=UTBL_OBJ3997|FIELDS=D_KA1,D_KA2|VALUES=9104,9081</t>
  </si>
  <si>
    <t>TABLENAME=UTBL_OBJ3997|FIELDS=D_KA1,D_KA2|VALUES=9104,9082</t>
  </si>
  <si>
    <t>TABLENAME=UTBL_OBJ3997|FIELDS=D_KA1,D_KA2|VALUES=9104,7061</t>
  </si>
  <si>
    <t>выбывших больных, чел</t>
  </si>
  <si>
    <t>09</t>
  </si>
  <si>
    <t>TABLENAME=UTBL_OBJ3997|FIELDS=D_KA1,D_KA2|VALUES=9105,9084</t>
  </si>
  <si>
    <t>TABLENAME=UTBL_OBJ3997|FIELDS=D_KA1,D_KA2|VALUES=9105,9085</t>
  </si>
  <si>
    <t>TABLENAME=UTBL_OBJ3997|FIELDS=D_KA1,D_KA2|VALUES=9105,9086</t>
  </si>
  <si>
    <t>TABLENAME=UTBL_OBJ3997|FIELDS=D_KA1,D_KA2|VALUES=9105,9088</t>
  </si>
  <si>
    <t>TABLENAME=UTBL_OBJ3997|FIELDS=D_KA1,D_KA2|VALUES=9105,9089</t>
  </si>
  <si>
    <t>TABLENAME=UTBL_OBJ3997|FIELDS=D_KA1,D_KA2|VALUES=9105,9090</t>
  </si>
  <si>
    <t>TABLENAME=UTBL_OBJ3997|FIELDS=D_KA1,D_KA2|VALUES=9105,9093</t>
  </si>
  <si>
    <t>TABLENAME=UTBL_OBJ3997|FIELDS=D_KA1,D_KA2|VALUES=9105,9094</t>
  </si>
  <si>
    <t>TABLENAME=UTBL_OBJ3997|FIELDS=D_KA1,D_KA2|VALUES=9105,9097</t>
  </si>
  <si>
    <t>TABLENAME=UTBL_OBJ3997|FIELDS=D_KA1,D_KA2|VALUES=9105,9098</t>
  </si>
  <si>
    <t>TABLENAME=UTBL_OBJ3997|FIELDS=D_KA1,D_KA2|VALUES=9105,9079</t>
  </si>
  <si>
    <t>TABLENAME=UTBL_OBJ3997|FIELDS=D_KA1,D_KA2|VALUES=9105,9080</t>
  </si>
  <si>
    <t>TABLENAME=UTBL_OBJ3997|FIELDS=D_KA1,D_KA2|VALUES=9105,7059</t>
  </si>
  <si>
    <t>TABLENAME=UTBL_OBJ3997|FIELDS=D_KA1,D_KA2|VALUES=9105,9081</t>
  </si>
  <si>
    <t>TABLENAME=UTBL_OBJ3997|FIELDS=D_KA1,D_KA2|VALUES=9105,9082</t>
  </si>
  <si>
    <t>TABLENAME=UTBL_OBJ3997|FIELDS=D_KA1,D_KA2|VALUES=9105,7061</t>
  </si>
  <si>
    <t>TABLENAME=UTBL_OBJ3997|FIELDS=D_KA1,D_KA2|VALUES=7053,9084</t>
  </si>
  <si>
    <t>TABLENAME=UTBL_OBJ3997|FIELDS=D_KA1,D_KA2|VALUES=7053,9085</t>
  </si>
  <si>
    <t>TABLENAME=UTBL_OBJ3997|FIELDS=D_KA1,D_KA2|VALUES=7053,9086</t>
  </si>
  <si>
    <t>TABLENAME=UTBL_OBJ3997|FIELDS=D_KA1,D_KA2|VALUES=7053,9088</t>
  </si>
  <si>
    <t>TABLENAME=UTBL_OBJ3997|FIELDS=D_KA1,D_KA2|VALUES=7053,9089</t>
  </si>
  <si>
    <t>TABLENAME=UTBL_OBJ3997|FIELDS=D_KA1,D_KA2|VALUES=7053,9090</t>
  </si>
  <si>
    <t>TABLENAME=UTBL_OBJ3997|FIELDS=D_KA1,D_KA2|VALUES=7053,9093</t>
  </si>
  <si>
    <t>TABLENAME=UTBL_OBJ3997|FIELDS=D_KA1,D_KA2|VALUES=7053,9094</t>
  </si>
  <si>
    <t>TABLENAME=UTBL_OBJ3997|FIELDS=D_KA1,D_KA2|VALUES=7053,9097</t>
  </si>
  <si>
    <t>TABLENAME=UTBL_OBJ3997|FIELDS=D_KA1,D_KA2|VALUES=7053,9098</t>
  </si>
  <si>
    <t>TABLENAME=UTBL_OBJ3997|FIELDS=D_KA1,D_KA2|VALUES=7053,9079</t>
  </si>
  <si>
    <t>TABLENAME=UTBL_OBJ3997|FIELDS=D_KA1,D_KA2|VALUES=7053,9080</t>
  </si>
  <si>
    <t>TABLENAME=UTBL_OBJ3997|FIELDS=D_KA1,D_KA2|VALUES=7053,7059</t>
  </si>
  <si>
    <t>TABLENAME=UTBL_OBJ3997|FIELDS=D_KA1,D_KA2|VALUES=7053,9081</t>
  </si>
  <si>
    <t>TABLENAME=UTBL_OBJ3997|FIELDS=D_KA1,D_KA2|VALUES=7053,9082</t>
  </si>
  <si>
    <t>TABLENAME=UTBL_OBJ3997|FIELDS=D_KA1,D_KA2|VALUES=7053,7061</t>
  </si>
  <si>
    <t>дневных стационаров</t>
  </si>
  <si>
    <t>TABLENAME=UTBL_OBJ4004|FIELDS=D_KA1,D_KA2|VALUES=9178,4377</t>
  </si>
  <si>
    <t>TABLENAME=UTBL_OBJ4004|FIELDS=D_KA1,D_KA2|VALUES=9178,4378</t>
  </si>
  <si>
    <t>TABLENAME=UTBL_OBJ4004|FIELDS=D_KA1,D_KA2|VALUES=9178,4379</t>
  </si>
  <si>
    <t>TABLENAME=UTBL_OBJ4004|FIELDS=D_KA1,D_KA2|VALUES=9178,4380</t>
  </si>
  <si>
    <t>TABLENAME=UTBL_OBJ4004|FIELDS=D_KA1,D_KA2|VALUES=9178,4382</t>
  </si>
  <si>
    <t>TABLENAME=UTBL_OBJ4004|FIELDS=D_KA1,D_KA2|VALUES=9178,4383</t>
  </si>
  <si>
    <t>TABLENAME=UTBL_OBJ4004|FIELDS=D_KA1,D_KA2|VALUES=9178,4384</t>
  </si>
  <si>
    <t>TABLENAME=UTBL_OBJ4004|FIELDS=D_KA1,D_KA2|VALUES=9178,4385</t>
  </si>
  <si>
    <t>TABLENAME=UTBL_OBJ4004|FIELDS=D_KA1,D_KA2|VALUES=9178,4386</t>
  </si>
  <si>
    <t>TABLENAME=UTBL_OBJ4004|FIELDS=D_KA1,D_KA2|VALUES=9178,4389</t>
  </si>
  <si>
    <t>TABLENAME=UTBL_OBJ4004|FIELDS=D_KA1,D_KA2|VALUES=9178,4390</t>
  </si>
  <si>
    <t>TABLENAME=UTBL_OBJ4004|FIELDS=D_KA1,D_KA2|VALUES=9178,4391</t>
  </si>
  <si>
    <t>TABLENAME=UTBL_OBJ4004|FIELDS=D_KA1,D_KA2|VALUES=9178,4392</t>
  </si>
  <si>
    <t>TABLENAME=UTBL_OBJ4004|FIELDS=D_KA1,D_KA2|VALUES=9178,4393</t>
  </si>
  <si>
    <t>TABLENAME=UTBL_OBJ4004|FIELDS=D_KA1,D_KA2|VALUES=9178,4395</t>
  </si>
  <si>
    <t>TABLENAME=UTBL_OBJ4004|FIELDS=D_KA1,D_KA2|VALUES=9178,4396</t>
  </si>
  <si>
    <t>TABLENAME=UTBL_OBJ4004|FIELDS=D_KA1,D_KA2|VALUES=9178,4397</t>
  </si>
  <si>
    <t>TABLENAME=UTBL_OBJ4004|FIELDS=D_KA1,D_KA2|VALUES=9178,4398</t>
  </si>
  <si>
    <t>TABLENAME=UTBL_OBJ4004|FIELDS=D_KA1,D_KA2|VALUES=9178,4400</t>
  </si>
  <si>
    <t>TABLENAME=UTBL_OBJ4004|FIELDS=D_KA1,D_KA2|VALUES=9178,4401</t>
  </si>
  <si>
    <t>TABLENAME=UTBL_OBJ4004|FIELDS=D_KA1,D_KA2|VALUES=9178,4402</t>
  </si>
  <si>
    <t>TABLENAME=UTBL_OBJ4004|FIELDS=D_KA1,D_KA2|VALUES=9178,4403</t>
  </si>
  <si>
    <t>TABLENAME=UTBL_OBJ4004|FIELDS=D_KA1,D_KA2|VALUES=9178,4404</t>
  </si>
  <si>
    <t>услуги по содержанию имущества</t>
  </si>
  <si>
    <t>TABLENAME=UTBL_OBJ4004|FIELDS=D_KA1,D_KA2|VALUES=9179,4306</t>
  </si>
  <si>
    <t>TABLENAME=UTBL_OBJ4004|FIELDS=D_KA1,D_KA2|VALUES=9179,4307</t>
  </si>
  <si>
    <t>TABLENAME=UTBL_OBJ4004|FIELDS=D_KA1,D_KA2|VALUES=9179,4308</t>
  </si>
  <si>
    <t>TABLENAME=UTBL_OBJ4004|FIELDS=D_KA1,D_KA2|VALUES=9179,4309</t>
  </si>
  <si>
    <t>TABLENAME=UTBL_OBJ4004|FIELDS=D_KA1,D_KA2|VALUES=9179,4310</t>
  </si>
  <si>
    <t>TABLENAME=UTBL_OBJ4004|FIELDS=D_KA1,D_KA2|VALUES=9179,4312</t>
  </si>
  <si>
    <t>TABLENAME=UTBL_OBJ4004|FIELDS=D_KA1,D_KA2|VALUES=9179,4313</t>
  </si>
  <si>
    <t>TABLENAME=UTBL_OBJ4004|FIELDS=D_KA1,D_KA2|VALUES=9179,4314</t>
  </si>
  <si>
    <t>TABLENAME=UTBL_OBJ4004|FIELDS=D_KA1,D_KA2|VALUES=9179,4315</t>
  </si>
  <si>
    <t>TABLENAME=UTBL_OBJ4004|FIELDS=D_KA1,D_KA2|VALUES=9179,4317</t>
  </si>
  <si>
    <t>TABLENAME=UTBL_OBJ4004|FIELDS=D_KA1,D_KA2|VALUES=9179,4318</t>
  </si>
  <si>
    <t>TABLENAME=UTBL_OBJ4004|FIELDS=D_KA1,D_KA2|VALUES=9179,4319</t>
  </si>
  <si>
    <t>TABLENAME=UTBL_OBJ4004|FIELDS=D_KA1,D_KA2|VALUES=9179,4320</t>
  </si>
  <si>
    <t>TABLENAME=UTBL_OBJ4004|FIELDS=D_KA1,D_KA2|VALUES=9179,4321</t>
  </si>
  <si>
    <t>TABLENAME=UTBL_OBJ4004|FIELDS=D_KA1,D_KA2|VALUES=9179,4324</t>
  </si>
  <si>
    <t>TABLENAME=UTBL_OBJ4004|FIELDS=D_KA1,D_KA2|VALUES=9179,4325</t>
  </si>
  <si>
    <t>TABLENAME=UTBL_OBJ4004|FIELDS=D_KA1,D_KA2|VALUES=9179,4326</t>
  </si>
  <si>
    <t>TABLENAME=UTBL_OBJ4004|FIELDS=D_KA1,D_KA2|VALUES=9179,4327</t>
  </si>
  <si>
    <t>TABLENAME=UTBL_OBJ4004|FIELDS=D_KA1,D_KA2|VALUES=9179,4329</t>
  </si>
  <si>
    <t>TABLENAME=UTBL_OBJ4004|FIELDS=D_KA1,D_KA2|VALUES=9179,4330</t>
  </si>
  <si>
    <t>TABLENAME=UTBL_OBJ4004|FIELDS=D_KA1,D_KA2|VALUES=9179,4331</t>
  </si>
  <si>
    <t>TABLENAME=UTBL_OBJ4004|FIELDS=D_KA1,D_KA2|VALUES=9179,4332</t>
  </si>
  <si>
    <t>TABLENAME=UTBL_OBJ4004|FIELDS=D_KA1,D_KA2|VALUES=9179,4335</t>
  </si>
  <si>
    <t>TABLENAME=UTBL_OBJ4004|FIELDS=D_KA1,D_KA2|VALUES=9179,4336</t>
  </si>
  <si>
    <t>TABLENAME=UTBL_OBJ4004|FIELDS=D_KA1,D_KA2|VALUES=9179,4337</t>
  </si>
  <si>
    <t>TABLENAME=UTBL_OBJ4004|FIELDS=D_KA1,D_KA2|VALUES=9179,4338</t>
  </si>
  <si>
    <t>TABLENAME=UTBL_OBJ4004|FIELDS=D_KA1,D_KA2|VALUES=9179,4339</t>
  </si>
  <si>
    <t>TABLENAME=UTBL_OBJ4004|FIELDS=D_KA1,D_KA2|VALUES=9179,4341</t>
  </si>
  <si>
    <t>TABLENAME=UTBL_OBJ4004|FIELDS=D_KA1,D_KA2|VALUES=9179,4342</t>
  </si>
  <si>
    <t>TABLENAME=UTBL_OBJ4004|FIELDS=D_KA1,D_KA2|VALUES=9179,4343</t>
  </si>
  <si>
    <t>TABLENAME=UTBL_OBJ4004|FIELDS=D_KA1,D_KA2|VALUES=9179,4344</t>
  </si>
  <si>
    <t>TABLENAME=UTBL_OBJ4004|FIELDS=D_KA1,D_KA2|VALUES=9179,4346</t>
  </si>
  <si>
    <t>TABLENAME=UTBL_OBJ4004|FIELDS=D_KA1,D_KA2|VALUES=9179,4347</t>
  </si>
  <si>
    <t>TABLENAME=UTBL_OBJ4004|FIELDS=D_KA1,D_KA2|VALUES=9179,4348</t>
  </si>
  <si>
    <t>TABLENAME=UTBL_OBJ4004|FIELDS=D_KA1,D_KA2|VALUES=9179,4349</t>
  </si>
  <si>
    <t>TABLENAME=UTBL_OBJ4004|FIELDS=D_KA1,D_KA2|VALUES=9179,4350</t>
  </si>
  <si>
    <t>TABLENAME=UTBL_OBJ4004|FIELDS=D_KA1,D_KA2|VALUES=9179,4353</t>
  </si>
  <si>
    <t>TABLENAME=UTBL_OBJ4004|FIELDS=D_KA1,D_KA2|VALUES=9179,4354</t>
  </si>
  <si>
    <t>TABLENAME=UTBL_OBJ4004|FIELDS=D_KA1,D_KA2|VALUES=9179,4355</t>
  </si>
  <si>
    <t>TABLENAME=UTBL_OBJ4004|FIELDS=D_KA1,D_KA2|VALUES=9179,4356</t>
  </si>
  <si>
    <t>TABLENAME=UTBL_OBJ4004|FIELDS=D_KA1,D_KA2|VALUES=9179,4357</t>
  </si>
  <si>
    <t>TABLENAME=UTBL_OBJ4004|FIELDS=D_KA1,D_KA2|VALUES=9179,4359</t>
  </si>
  <si>
    <t>TABLENAME=UTBL_OBJ4004|FIELDS=D_KA1,D_KA2|VALUES=9179,4360</t>
  </si>
  <si>
    <t>TABLENAME=UTBL_OBJ4004|FIELDS=D_KA1,D_KA2|VALUES=9179,4361</t>
  </si>
  <si>
    <t>TABLENAME=UTBL_OBJ4004|FIELDS=D_KA1,D_KA2|VALUES=9179,4362</t>
  </si>
  <si>
    <t>TABLENAME=UTBL_OBJ4004|FIELDS=D_KA1,D_KA2|VALUES=9179,4364</t>
  </si>
  <si>
    <t>TABLENAME=UTBL_OBJ4004|FIELDS=D_KA1,D_KA2|VALUES=9179,4365</t>
  </si>
  <si>
    <t>TABLENAME=UTBL_OBJ4004|FIELDS=D_KA1,D_KA2|VALUES=9179,4366</t>
  </si>
  <si>
    <t>TABLENAME=UTBL_OBJ4004|FIELDS=D_KA1,D_KA2|VALUES=9179,4367</t>
  </si>
  <si>
    <t>TABLENAME=UTBL_OBJ4004|FIELDS=D_KA1,D_KA2|VALUES=9179,4368</t>
  </si>
  <si>
    <t>TABLENAME=UTBL_OBJ4004|FIELDS=D_KA1,D_KA2|VALUES=9179,4371</t>
  </si>
  <si>
    <t>TABLENAME=UTBL_OBJ4004|FIELDS=D_KA1,D_KA2|VALUES=9179,4372</t>
  </si>
  <si>
    <t>TABLENAME=UTBL_OBJ4004|FIELDS=D_KA1,D_KA2|VALUES=9179,4373</t>
  </si>
  <si>
    <t>TABLENAME=UTBL_OBJ4004|FIELDS=D_KA1,D_KA2|VALUES=9179,4374</t>
  </si>
  <si>
    <t>TABLENAME=UTBL_OBJ4004|FIELDS=D_KA1,D_KA2|VALUES=9179,4375</t>
  </si>
  <si>
    <t>TABLENAME=UTBL_OBJ4004|FIELDS=D_KA1,D_KA2|VALUES=9179,4377</t>
  </si>
  <si>
    <t>TABLENAME=UTBL_OBJ4004|FIELDS=D_KA1,D_KA2|VALUES=9179,4378</t>
  </si>
  <si>
    <t>TABLENAME=UTBL_OBJ4004|FIELDS=D_KA1,D_KA2|VALUES=9179,4379</t>
  </si>
  <si>
    <t>TABLENAME=UTBL_OBJ4004|FIELDS=D_KA1,D_KA2|VALUES=9179,4380</t>
  </si>
  <si>
    <t>TABLENAME=UTBL_OBJ4004|FIELDS=D_KA1,D_KA2|VALUES=9179,4382</t>
  </si>
  <si>
    <t>TABLENAME=UTBL_OBJ4004|FIELDS=D_KA1,D_KA2|VALUES=9179,4383</t>
  </si>
  <si>
    <t>TABLENAME=UTBL_OBJ4004|FIELDS=D_KA1,D_KA2|VALUES=9179,4384</t>
  </si>
  <si>
    <t>TABLENAME=UTBL_OBJ4004|FIELDS=D_KA1,D_KA2|VALUES=9179,4385</t>
  </si>
  <si>
    <t>TABLENAME=UTBL_OBJ4004|FIELDS=D_KA1,D_KA2|VALUES=9179,4386</t>
  </si>
  <si>
    <t>TABLENAME=UTBL_OBJ4004|FIELDS=D_KA1,D_KA2|VALUES=9179,4389</t>
  </si>
  <si>
    <t>TABLENAME=UTBL_OBJ4004|FIELDS=D_KA1,D_KA2|VALUES=9179,4390</t>
  </si>
  <si>
    <t>TABLENAME=UTBL_OBJ4004|FIELDS=D_KA1,D_KA2|VALUES=9179,4391</t>
  </si>
  <si>
    <t>TABLENAME=UTBL_OBJ4004|FIELDS=D_KA1,D_KA2|VALUES=9179,4392</t>
  </si>
  <si>
    <t>TABLENAME=UTBL_OBJ4004|FIELDS=D_KA1,D_KA2|VALUES=9179,4393</t>
  </si>
  <si>
    <t>TABLENAME=UTBL_OBJ4004|FIELDS=D_KA1,D_KA2|VALUES=9179,4395</t>
  </si>
  <si>
    <t>TABLENAME=UTBL_OBJ4004|FIELDS=D_KA1,D_KA2|VALUES=9179,4396</t>
  </si>
  <si>
    <t>TABLENAME=UTBL_OBJ4004|FIELDS=D_KA1,D_KA2|VALUES=9179,4397</t>
  </si>
  <si>
    <t>TABLENAME=UTBL_OBJ4004|FIELDS=D_KA1,D_KA2|VALUES=9179,4398</t>
  </si>
  <si>
    <t>TABLENAME=UTBL_OBJ4004|FIELDS=D_KA1,D_KA2|VALUES=9179,4400</t>
  </si>
  <si>
    <t>TABLENAME=UTBL_OBJ4004|FIELDS=D_KA1,D_KA2|VALUES=9179,4401</t>
  </si>
  <si>
    <t>TABLENAME=UTBL_OBJ4004|FIELDS=D_KA1,D_KA2|VALUES=9179,4402</t>
  </si>
  <si>
    <t>TABLENAME=UTBL_OBJ4004|FIELDS=D_KA1,D_KA2|VALUES=9179,4403</t>
  </si>
  <si>
    <t>TABLENAME=UTBL_OBJ4004|FIELDS=D_KA1,D_KA2|VALUES=9179,4404</t>
  </si>
  <si>
    <t>прочие услуги</t>
  </si>
  <si>
    <t>TABLENAME=UTBL_OBJ4004|FIELDS=D_KA1,D_KA2|VALUES=9180,4306</t>
  </si>
  <si>
    <t>TABLENAME=UTBL_OBJ4004|FIELDS=D_KA1,D_KA2|VALUES=9180,4307</t>
  </si>
  <si>
    <t>TABLENAME=UTBL_OBJ4004|FIELDS=D_KA1,D_KA2|VALUES=9180,4308</t>
  </si>
  <si>
    <t>TABLENAME=UTBL_OBJ4004|FIELDS=D_KA1,D_KA2|VALUES=9180,4309</t>
  </si>
  <si>
    <t>TABLENAME=UTBL_OBJ4004|FIELDS=D_KA1,D_KA2|VALUES=9180,4310</t>
  </si>
  <si>
    <t>TABLENAME=UTBL_OBJ4004|FIELDS=D_KA1,D_KA2|VALUES=9180,4312</t>
  </si>
  <si>
    <t>TABLENAME=UTBL_OBJ4004|FIELDS=D_KA1,D_KA2|VALUES=9180,4313</t>
  </si>
  <si>
    <t>TABLENAME=UTBL_OBJ4004|FIELDS=D_KA1,D_KA2|VALUES=9180,4314</t>
  </si>
  <si>
    <t>TABLENAME=UTBL_OBJ4004|FIELDS=D_KA1,D_KA2|VALUES=9180,4315</t>
  </si>
  <si>
    <t>TABLENAME=UTBL_OBJ4004|FIELDS=D_KA1,D_KA2|VALUES=9180,4317</t>
  </si>
  <si>
    <t>TABLENAME=UTBL_OBJ4004|FIELDS=D_KA1,D_KA2|VALUES=9180,4318</t>
  </si>
  <si>
    <t>TABLENAME=UTBL_OBJ4004|FIELDS=D_KA1,D_KA2|VALUES=9180,4319</t>
  </si>
  <si>
    <t>TABLENAME=UTBL_OBJ4004|FIELDS=D_KA1,D_KA2|VALUES=9180,4320</t>
  </si>
  <si>
    <t>TABLENAME=UTBL_OBJ4004|FIELDS=D_KA1,D_KA2|VALUES=9180,4321</t>
  </si>
  <si>
    <t>TABLENAME=UTBL_OBJ4004|FIELDS=D_KA1,D_KA2|VALUES=9180,4324</t>
  </si>
  <si>
    <t>TABLENAME=UTBL_OBJ4004|FIELDS=D_KA1,D_KA2|VALUES=9180,4325</t>
  </si>
  <si>
    <t>TABLENAME=UTBL_OBJ4004|FIELDS=D_KA1,D_KA2|VALUES=9180,4326</t>
  </si>
  <si>
    <t>TABLENAME=UTBL_OBJ4004|FIELDS=D_KA1,D_KA2|VALUES=9180,4327</t>
  </si>
  <si>
    <t>TABLENAME=UTBL_OBJ4004|FIELDS=D_KA1,D_KA2|VALUES=9180,4329</t>
  </si>
  <si>
    <t>TABLENAME=UTBL_OBJ4004|FIELDS=D_KA1,D_KA2|VALUES=9180,4330</t>
  </si>
  <si>
    <t>TABLENAME=UTBL_OBJ4004|FIELDS=D_KA1,D_KA2|VALUES=9180,4331</t>
  </si>
  <si>
    <t>TABLENAME=UTBL_OBJ4004|FIELDS=D_KA1,D_KA2|VALUES=9180,4332</t>
  </si>
  <si>
    <t>TABLENAME=UTBL_OBJ4004|FIELDS=D_KA1,D_KA2|VALUES=9180,4335</t>
  </si>
  <si>
    <t>TABLENAME=UTBL_OBJ4004|FIELDS=D_KA1,D_KA2|VALUES=9180,4336</t>
  </si>
  <si>
    <t>TABLENAME=UTBL_OBJ4004|FIELDS=D_KA1,D_KA2|VALUES=9180,4337</t>
  </si>
  <si>
    <t>TABLENAME=UTBL_OBJ4004|FIELDS=D_KA1,D_KA2|VALUES=9180,4338</t>
  </si>
  <si>
    <t>TABLENAME=UTBL_OBJ4004|FIELDS=D_KA1,D_KA2|VALUES=9180,4339</t>
  </si>
  <si>
    <t>TABLENAME=UTBL_OBJ4004|FIELDS=D_KA1,D_KA2|VALUES=9180,4341</t>
  </si>
  <si>
    <t>TABLENAME=UTBL_OBJ4004|FIELDS=D_KA1,D_KA2|VALUES=9180,4342</t>
  </si>
  <si>
    <t>TABLENAME=UTBL_OBJ4004|FIELDS=D_KA1,D_KA2|VALUES=9180,4343</t>
  </si>
  <si>
    <t>TABLENAME=UTBL_OBJ4004|FIELDS=D_KA1,D_KA2|VALUES=9180,4344</t>
  </si>
  <si>
    <t>TABLENAME=UTBL_OBJ4004|FIELDS=D_KA1,D_KA2|VALUES=9180,4346</t>
  </si>
  <si>
    <t>TABLENAME=UTBL_OBJ4004|FIELDS=D_KA1,D_KA2|VALUES=9180,4347</t>
  </si>
  <si>
    <t>TABLENAME=UTBL_OBJ4004|FIELDS=D_KA1,D_KA2|VALUES=9180,4348</t>
  </si>
  <si>
    <t>TABLENAME=UTBL_OBJ4004|FIELDS=D_KA1,D_KA2|VALUES=9180,4349</t>
  </si>
  <si>
    <t>TABLENAME=UTBL_OBJ4004|FIELDS=D_KA1,D_KA2|VALUES=9180,4350</t>
  </si>
  <si>
    <t>TABLENAME=UTBL_OBJ4004|FIELDS=D_KA1,D_KA2|VALUES=9180,4353</t>
  </si>
  <si>
    <t>TABLENAME=UTBL_OBJ4004|FIELDS=D_KA1,D_KA2|VALUES=9180,4354</t>
  </si>
  <si>
    <t>TABLENAME=UTBL_OBJ4004|FIELDS=D_KA1,D_KA2|VALUES=9180,4355</t>
  </si>
  <si>
    <t>TABLENAME=UTBL_OBJ4004|FIELDS=D_KA1,D_KA2|VALUES=9180,4356</t>
  </si>
  <si>
    <t>TABLENAME=UTBL_OBJ4004|FIELDS=D_KA1,D_KA2|VALUES=9180,4357</t>
  </si>
  <si>
    <t>TABLENAME=UTBL_OBJ4004|FIELDS=D_KA1,D_KA2|VALUES=9180,4359</t>
  </si>
  <si>
    <t>TABLENAME=UTBL_OBJ4004|FIELDS=D_KA1,D_KA2|VALUES=9180,4360</t>
  </si>
  <si>
    <t>TABLENAME=UTBL_OBJ4004|FIELDS=D_KA1,D_KA2|VALUES=9180,4361</t>
  </si>
  <si>
    <t>TABLENAME=UTBL_OBJ4004|FIELDS=D_KA1,D_KA2|VALUES=9180,4362</t>
  </si>
  <si>
    <t>TABLENAME=UTBL_OBJ4004|FIELDS=D_KA1,D_KA2|VALUES=9180,4364</t>
  </si>
  <si>
    <t>TABLENAME=UTBL_OBJ4004|FIELDS=D_KA1,D_KA2|VALUES=9180,4365</t>
  </si>
  <si>
    <t>TABLENAME=UTBL_OBJ4004|FIELDS=D_KA1,D_KA2|VALUES=9180,4366</t>
  </si>
  <si>
    <t>TABLENAME=UTBL_OBJ4004|FIELDS=D_KA1,D_KA2|VALUES=9180,4367</t>
  </si>
  <si>
    <t>TABLENAME=UTBL_OBJ4004|FIELDS=D_KA1,D_KA2|VALUES=9180,4368</t>
  </si>
  <si>
    <t>TABLENAME=UTBL_OBJ4004|FIELDS=D_KA1,D_KA2|VALUES=9180,4371</t>
  </si>
  <si>
    <t>TABLENAME=UTBL_OBJ4004|FIELDS=D_KA1,D_KA2|VALUES=9180,4372</t>
  </si>
  <si>
    <t>TABLENAME=UTBL_OBJ4004|FIELDS=D_KA1,D_KA2|VALUES=9180,4373</t>
  </si>
  <si>
    <t>TABLENAME=UTBL_OBJ4004|FIELDS=D_KA1,D_KA2|VALUES=9180,4374</t>
  </si>
  <si>
    <t>TABLENAME=UTBL_OBJ4004|FIELDS=D_KA1,D_KA2|VALUES=9180,4375</t>
  </si>
  <si>
    <t>TABLENAME=UTBL_OBJ4004|FIELDS=D_KA1,D_KA2|VALUES=9180,4377</t>
  </si>
  <si>
    <t>TABLENAME=UTBL_OBJ4004|FIELDS=D_KA1,D_KA2|VALUES=9180,4378</t>
  </si>
  <si>
    <t>TABLENAME=UTBL_OBJ4004|FIELDS=D_KA1,D_KA2|VALUES=9180,4379</t>
  </si>
  <si>
    <t>TABLENAME=UTBL_OBJ4004|FIELDS=D_KA1,D_KA2|VALUES=9180,4380</t>
  </si>
  <si>
    <t>TABLENAME=UTBL_OBJ4004|FIELDS=D_KA1,D_KA2|VALUES=9180,4382</t>
  </si>
  <si>
    <t>TABLENAME=UTBL_OBJ4004|FIELDS=D_KA1,D_KA2|VALUES=9180,4383</t>
  </si>
  <si>
    <t>TABLENAME=UTBL_OBJ4004|FIELDS=D_KA1,D_KA2|VALUES=9180,4384</t>
  </si>
  <si>
    <t>TABLENAME=UTBL_OBJ4004|FIELDS=D_KA1,D_KA2|VALUES=9180,4385</t>
  </si>
  <si>
    <t>TABLENAME=UTBL_OBJ4004|FIELDS=D_KA1,D_KA2|VALUES=9180,4386</t>
  </si>
  <si>
    <t>TABLENAME=UTBL_OBJ4004|FIELDS=D_KA1,D_KA2|VALUES=9180,4389</t>
  </si>
  <si>
    <t>TABLENAME=UTBL_OBJ4004|FIELDS=D_KA1,D_KA2|VALUES=9180,4390</t>
  </si>
  <si>
    <t>TABLENAME=UTBL_OBJ4004|FIELDS=D_KA1,D_KA2|VALUES=9180,4391</t>
  </si>
  <si>
    <t>TABLENAME=UTBL_OBJ4004|FIELDS=D_KA1,D_KA2|VALUES=9180,4392</t>
  </si>
  <si>
    <t>TABLENAME=UTBL_OBJ4004|FIELDS=D_KA1,D_KA2|VALUES=9180,4393</t>
  </si>
  <si>
    <t>TABLENAME=UTBL_OBJ4004|FIELDS=D_KA1,D_KA2|VALUES=9180,4395</t>
  </si>
  <si>
    <t>TABLENAME=UTBL_OBJ4004|FIELDS=D_KA1,D_KA2|VALUES=9180,4396</t>
  </si>
  <si>
    <t>TABLENAME=UTBL_OBJ4004|FIELDS=D_KA1,D_KA2|VALUES=9180,4397</t>
  </si>
  <si>
    <t>TABLENAME=UTBL_OBJ4004|FIELDS=D_KA1,D_KA2|VALUES=9180,4398</t>
  </si>
  <si>
    <t>TABLENAME=UTBL_OBJ4004|FIELDS=D_KA1,D_KA2|VALUES=9180,4400</t>
  </si>
  <si>
    <t>TABLENAME=UTBL_OBJ4004|FIELDS=D_KA1,D_KA2|VALUES=9180,4401</t>
  </si>
  <si>
    <t>TABLENAME=UTBL_OBJ4004|FIELDS=D_KA1,D_KA2|VALUES=9180,4402</t>
  </si>
  <si>
    <t>TABLENAME=UTBL_OBJ4004|FIELDS=D_KA1,D_KA2|VALUES=9180,4403</t>
  </si>
  <si>
    <t>TABLENAME=UTBL_OBJ4004|FIELDS=D_KA1,D_KA2|VALUES=9180,4404</t>
  </si>
  <si>
    <t>Социальное обеспечение</t>
  </si>
  <si>
    <t>TABLENAME=UTBL_OBJ4004|FIELDS=D_KA1,D_KA2|VALUES=9181,4306</t>
  </si>
  <si>
    <t>TABLENAME=UTBL_OBJ4004|FIELDS=D_KA1,D_KA2|VALUES=9181,4307</t>
  </si>
  <si>
    <t>TABLENAME=UTBL_OBJ4004|FIELDS=D_KA1,D_KA2|VALUES=9181,4308</t>
  </si>
  <si>
    <t>TABLENAME=UTBL_OBJ4004|FIELDS=D_KA1,D_KA2|VALUES=9181,4309</t>
  </si>
  <si>
    <t>TABLENAME=UTBL_OBJ4004|FIELDS=D_KA1,D_KA2|VALUES=9181,4310</t>
  </si>
  <si>
    <t>TABLENAME=UTBL_OBJ4004|FIELDS=D_KA1,D_KA2|VALUES=9181,4312</t>
  </si>
  <si>
    <t>TABLENAME=UTBL_OBJ4004|FIELDS=D_KA1,D_KA2|VALUES=9181,4313</t>
  </si>
  <si>
    <t>TABLENAME=UTBL_OBJ4004|FIELDS=D_KA1,D_KA2|VALUES=9181,4314</t>
  </si>
  <si>
    <t>TABLENAME=UTBL_OBJ4004|FIELDS=D_KA1,D_KA2|VALUES=9181,4315</t>
  </si>
  <si>
    <t>TABLENAME=UTBL_OBJ4004|FIELDS=D_KA1,D_KA2|VALUES=9181,4317</t>
  </si>
  <si>
    <t>TABLENAME=UTBL_OBJ4004|FIELDS=D_KA1,D_KA2|VALUES=9181,4318</t>
  </si>
  <si>
    <t>TABLENAME=UTBL_OBJ4004|FIELDS=D_KA1,D_KA2|VALUES=9181,4319</t>
  </si>
  <si>
    <t>TABLENAME=UTBL_OBJ4004|FIELDS=D_KA1,D_KA2|VALUES=9181,4320</t>
  </si>
  <si>
    <t>TABLENAME=UTBL_OBJ4004|FIELDS=D_KA1,D_KA2|VALUES=9181,4321</t>
  </si>
  <si>
    <t>TABLENAME=UTBL_OBJ4004|FIELDS=D_KA1,D_KA2|VALUES=9181,4324</t>
  </si>
  <si>
    <t>TABLENAME=UTBL_OBJ4004|FIELDS=D_KA1,D_KA2|VALUES=9181,4325</t>
  </si>
  <si>
    <t>TABLENAME=UTBL_OBJ4004|FIELDS=D_KA1,D_KA2|VALUES=9181,4326</t>
  </si>
  <si>
    <t>TABLENAME=UTBL_OBJ4004|FIELDS=D_KA1,D_KA2|VALUES=9181,4327</t>
  </si>
  <si>
    <t>TABLENAME=UTBL_OBJ4004|FIELDS=D_KA1,D_KA2|VALUES=9181,4329</t>
  </si>
  <si>
    <t>TABLENAME=UTBL_OBJ4004|FIELDS=D_KA1,D_KA2|VALUES=9181,4330</t>
  </si>
  <si>
    <t>TABLENAME=UTBL_OBJ4004|FIELDS=D_KA1,D_KA2|VALUES=9181,4331</t>
  </si>
  <si>
    <t>TABLENAME=UTBL_OBJ4004|FIELDS=D_KA1,D_KA2|VALUES=9181,4332</t>
  </si>
  <si>
    <t>TABLENAME=UTBL_OBJ4004|FIELDS=D_KA1,D_KA2|VALUES=9181,4335</t>
  </si>
  <si>
    <t>TABLENAME=UTBL_OBJ4004|FIELDS=D_KA1,D_KA2|VALUES=9181,4336</t>
  </si>
  <si>
    <t>TABLENAME=UTBL_OBJ4004|FIELDS=D_KA1,D_KA2|VALUES=9181,4337</t>
  </si>
  <si>
    <t>TABLENAME=UTBL_OBJ4004|FIELDS=D_KA1,D_KA2|VALUES=9181,4338</t>
  </si>
  <si>
    <t>TABLENAME=UTBL_OBJ4004|FIELDS=D_KA1,D_KA2|VALUES=9181,4339</t>
  </si>
  <si>
    <t>TABLENAME=UTBL_OBJ4004|FIELDS=D_KA1,D_KA2|VALUES=9181,4341</t>
  </si>
  <si>
    <t>TABLENAME=UTBL_OBJ4004|FIELDS=D_KA1,D_KA2|VALUES=9181,4342</t>
  </si>
  <si>
    <t>TABLENAME=UTBL_OBJ4004|FIELDS=D_KA1,D_KA2|VALUES=9181,4343</t>
  </si>
  <si>
    <t>TABLENAME=UTBL_OBJ4004|FIELDS=D_KA1,D_KA2|VALUES=9181,4344</t>
  </si>
  <si>
    <t>TABLENAME=UTBL_OBJ4004|FIELDS=D_KA1,D_KA2|VALUES=9181,4346</t>
  </si>
  <si>
    <t>TABLENAME=UTBL_OBJ4004|FIELDS=D_KA1,D_KA2|VALUES=9181,4347</t>
  </si>
  <si>
    <t>TABLENAME=UTBL_OBJ4004|FIELDS=D_KA1,D_KA2|VALUES=9181,4348</t>
  </si>
  <si>
    <t>TABLENAME=UTBL_OBJ4004|FIELDS=D_KA1,D_KA2|VALUES=9181,4349</t>
  </si>
  <si>
    <t>TABLENAME=UTBL_OBJ4004|FIELDS=D_KA1,D_KA2|VALUES=9181,4350</t>
  </si>
  <si>
    <t>TABLENAME=UTBL_OBJ4004|FIELDS=D_KA1,D_KA2|VALUES=9181,4353</t>
  </si>
  <si>
    <t>TABLENAME=UTBL_OBJ4004|FIELDS=D_KA1,D_KA2|VALUES=9181,4354</t>
  </si>
  <si>
    <t>TABLENAME=UTBL_OBJ4004|FIELDS=D_KA1,D_KA2|VALUES=9181,4355</t>
  </si>
  <si>
    <t>TABLENAME=UTBL_OBJ4004|FIELDS=D_KA1,D_KA2|VALUES=9181,4356</t>
  </si>
  <si>
    <t>TABLENAME=UTBL_OBJ4004|FIELDS=D_KA1,D_KA2|VALUES=9181,4357</t>
  </si>
  <si>
    <t>TABLENAME=UTBL_OBJ4004|FIELDS=D_KA1,D_KA2|VALUES=9181,4359</t>
  </si>
  <si>
    <t>TABLENAME=UTBL_OBJ4004|FIELDS=D_KA1,D_KA2|VALUES=9181,4360</t>
  </si>
  <si>
    <t>TABLENAME=UTBL_OBJ4004|FIELDS=D_KA1,D_KA2|VALUES=9181,4361</t>
  </si>
  <si>
    <t>TABLENAME=UTBL_OBJ4004|FIELDS=D_KA1,D_KA2|VALUES=9181,4362</t>
  </si>
  <si>
    <t>TABLENAME=UTBL_OBJ4004|FIELDS=D_KA1,D_KA2|VALUES=9181,4364</t>
  </si>
  <si>
    <t>TABLENAME=UTBL_OBJ4004|FIELDS=D_KA1,D_KA2|VALUES=9181,4365</t>
  </si>
  <si>
    <t>TABLENAME=UTBL_OBJ4004|FIELDS=D_KA1,D_KA2|VALUES=9181,4366</t>
  </si>
  <si>
    <t>TABLENAME=UTBL_OBJ4004|FIELDS=D_KA1,D_KA2|VALUES=9181,4367</t>
  </si>
  <si>
    <t>TABLENAME=UTBL_OBJ4004|FIELDS=D_KA1,D_KA2|VALUES=9181,4368</t>
  </si>
  <si>
    <t>TABLENAME=UTBL_OBJ4004|FIELDS=D_KA1,D_KA2|VALUES=9181,4371</t>
  </si>
  <si>
    <t>TABLENAME=UTBL_OBJ4004|FIELDS=D_KA1,D_KA2|VALUES=9181,4372</t>
  </si>
  <si>
    <t>TABLENAME=UTBL_OBJ4004|FIELDS=D_KA1,D_KA2|VALUES=9181,4373</t>
  </si>
  <si>
    <t>TABLENAME=UTBL_OBJ4004|FIELDS=D_KA1,D_KA2|VALUES=9181,4374</t>
  </si>
  <si>
    <t>TABLENAME=UTBL_OBJ4004|FIELDS=D_KA1,D_KA2|VALUES=9181,4375</t>
  </si>
  <si>
    <t>TABLENAME=UTBL_OBJ4004|FIELDS=D_KA1,D_KA2|VALUES=9181,4377</t>
  </si>
  <si>
    <t>TABLENAME=UTBL_OBJ4004|FIELDS=D_KA1,D_KA2|VALUES=9181,4378</t>
  </si>
  <si>
    <t>TABLENAME=UTBL_OBJ4004|FIELDS=D_KA1,D_KA2|VALUES=9181,4379</t>
  </si>
  <si>
    <t>TABLENAME=UTBL_OBJ4004|FIELDS=D_KA1,D_KA2|VALUES=9181,4380</t>
  </si>
  <si>
    <t>TABLENAME=UTBL_OBJ4004|FIELDS=D_KA1,D_KA2|VALUES=9181,4382</t>
  </si>
  <si>
    <t>TABLENAME=UTBL_OBJ4004|FIELDS=D_KA1,D_KA2|VALUES=9181,4383</t>
  </si>
  <si>
    <t>TABLENAME=UTBL_OBJ4004|FIELDS=D_KA1,D_KA2|VALUES=9181,4384</t>
  </si>
  <si>
    <t>TABLENAME=UTBL_OBJ4004|FIELDS=D_KA1,D_KA2|VALUES=9181,4385</t>
  </si>
  <si>
    <t>TABLENAME=UTBL_OBJ4004|FIELDS=D_KA1,D_KA2|VALUES=9181,4386</t>
  </si>
  <si>
    <t>TABLENAME=UTBL_OBJ4004|FIELDS=D_KA1,D_KA2|VALUES=9181,4389</t>
  </si>
  <si>
    <t>TABLENAME=UTBL_OBJ4004|FIELDS=D_KA1,D_KA2|VALUES=9181,4390</t>
  </si>
  <si>
    <t>TABLENAME=UTBL_OBJ4004|FIELDS=D_KA1,D_KA2|VALUES=9181,4391</t>
  </si>
  <si>
    <t>TABLENAME=UTBL_OBJ4004|FIELDS=D_KA1,D_KA2|VALUES=9181,4392</t>
  </si>
  <si>
    <t>TABLENAME=UTBL_OBJ4004|FIELDS=D_KA1,D_KA2|VALUES=9181,4393</t>
  </si>
  <si>
    <t>TABLENAME=UTBL_OBJ4004|FIELDS=D_KA1,D_KA2|VALUES=9181,4395</t>
  </si>
  <si>
    <t>ВСЕГО (гр.67+68+69+70)</t>
  </si>
  <si>
    <t>ВСЕГО (гр.72+73)</t>
  </si>
  <si>
    <t>ВСЕГО (гр.76+77+78)</t>
  </si>
  <si>
    <t>105</t>
  </si>
  <si>
    <t>20</t>
  </si>
  <si>
    <t>21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</si>
  <si>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</si>
  <si>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</si>
  <si>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</si>
  <si>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</si>
  <si>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</si>
  <si>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</si>
  <si>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</si>
  <si>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</si>
  <si>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</si>
  <si>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</si>
  <si>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</si>
  <si>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</si>
  <si>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</si>
  <si>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</si>
  <si>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</si>
  <si>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</si>
  <si>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</si>
  <si>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</si>
  <si>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</si>
  <si>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</si>
  <si>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</si>
  <si>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</si>
  <si>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</si>
  <si>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</si>
  <si>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</si>
  <si>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</si>
  <si>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</si>
  <si>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</si>
  <si>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</si>
  <si>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</si>
  <si>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</si>
  <si>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</si>
  <si>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</si>
  <si>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</si>
  <si>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</si>
  <si>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</si>
  <si>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</si>
  <si>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</si>
  <si>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</si>
  <si>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</si>
  <si>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</si>
  <si>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</si>
  <si>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</si>
  <si>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</si>
  <si>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</si>
  <si>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</si>
  <si>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</si>
  <si>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</si>
  <si>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</si>
  <si>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</si>
  <si>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</si>
  <si>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</si>
  <si>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</si>
  <si>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</si>
  <si>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</si>
  <si>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Итого по кассовым расходам (сумма строк 02+06+13+14+15) в том числе:</t>
  </si>
  <si>
    <t>TABLENAME=UTBL_OBJ4004|FIELDS=D_KA1,D_KA2|VALUES=9169,4306</t>
  </si>
  <si>
    <t>TABLENAME=UTBL_OBJ4004|FIELDS=D_KA1,D_KA2|VALUES=9169,4307</t>
  </si>
  <si>
    <t>TABLENAME=UTBL_OBJ4004|FIELDS=D_KA1,D_KA2|VALUES=9169,4308</t>
  </si>
  <si>
    <t>TABLENAME=UTBL_OBJ4004|FIELDS=D_KA1,D_KA2|VALUES=9169,4309</t>
  </si>
  <si>
    <t>TABLENAME=UTBL_OBJ4004|FIELDS=D_KA1,D_KA2|VALUES=9169,4310</t>
  </si>
  <si>
    <t>TABLENAME=UTBL_OBJ4004|FIELDS=D_KA1,D_KA2|VALUES=9169,4312</t>
  </si>
  <si>
    <t>TABLENAME=UTBL_OBJ4004|FIELDS=D_KA1,D_KA2|VALUES=9169,4313</t>
  </si>
  <si>
    <t>TABLENAME=UTBL_OBJ4004|FIELDS=D_KA1,D_KA2|VALUES=9169,4314</t>
  </si>
  <si>
    <t>TABLENAME=UTBL_OBJ4004|FIELDS=D_KA1,D_KA2|VALUES=9169,4315</t>
  </si>
  <si>
    <t>TABLENAME=UTBL_OBJ4004|FIELDS=D_KA1,D_KA2|VALUES=9169,4317</t>
  </si>
  <si>
    <t>TABLENAME=UTBL_OBJ4004|FIELDS=D_KA1,D_KA2|VALUES=9169,4318</t>
  </si>
  <si>
    <t>TABLENAME=UTBL_OBJ4004|FIELDS=D_KA1,D_KA2|VALUES=9169,4319</t>
  </si>
  <si>
    <t>TABLENAME=UTBL_OBJ4004|FIELDS=D_KA1,D_KA2|VALUES=9169,4320</t>
  </si>
  <si>
    <t>TABLENAME=UTBL_OBJ4004|FIELDS=D_KA1,D_KA2|VALUES=9169,4321</t>
  </si>
  <si>
    <t>TABLENAME=UTBL_OBJ4004|FIELDS=D_KA1,D_KA2|VALUES=9169,4324</t>
  </si>
  <si>
    <t>TABLENAME=UTBL_OBJ4004|FIELDS=D_KA1,D_KA2|VALUES=9169,4325</t>
  </si>
  <si>
    <t>TABLENAME=UTBL_OBJ4004|FIELDS=D_KA1,D_KA2|VALUES=9169,4326</t>
  </si>
  <si>
    <t>TABLENAME=UTBL_OBJ4004|FIELDS=D_KA1,D_KA2|VALUES=9169,4327</t>
  </si>
  <si>
    <t>TABLENAME=UTBL_OBJ4004|FIELDS=D_KA1,D_KA2|VALUES=9169,4329</t>
  </si>
  <si>
    <t>TABLENAME=UTBL_OBJ4004|FIELDS=D_KA1,D_KA2|VALUES=9169,4330</t>
  </si>
  <si>
    <t>TABLENAME=UTBL_OBJ4004|FIELDS=D_KA1,D_KA2|VALUES=9169,4331</t>
  </si>
  <si>
    <t>TABLENAME=UTBL_OBJ4004|FIELDS=D_KA1,D_KA2|VALUES=9169,4332</t>
  </si>
  <si>
    <t>TABLENAME=UTBL_OBJ4004|FIELDS=D_KA1,D_KA2|VALUES=9169,4335</t>
  </si>
  <si>
    <t>TABLENAME=UTBL_OBJ4004|FIELDS=D_KA1,D_KA2|VALUES=9169,4336</t>
  </si>
  <si>
    <t>TABLENAME=UTBL_OBJ4004|FIELDS=D_KA1,D_KA2|VALUES=9169,4337</t>
  </si>
  <si>
    <t>TABLENAME=UTBL_OBJ4004|FIELDS=D_KA1,D_KA2|VALUES=9169,4338</t>
  </si>
  <si>
    <t>TABLENAME=UTBL_OBJ4004|FIELDS=D_KA1,D_KA2|VALUES=9169,4339</t>
  </si>
  <si>
    <t>TABLENAME=UTBL_OBJ4004|FIELDS=D_KA1,D_KA2|VALUES=9169,4341</t>
  </si>
  <si>
    <t>TABLENAME=UTBL_OBJ4004|FIELDS=D_KA1,D_KA2|VALUES=9169,4342</t>
  </si>
  <si>
    <t>TABLENAME=UTBL_OBJ4004|FIELDS=D_KA1,D_KA2|VALUES=9169,4343</t>
  </si>
  <si>
    <t>TABLENAME=UTBL_OBJ4004|FIELDS=D_KA1,D_KA2|VALUES=9169,4344</t>
  </si>
  <si>
    <t>TABLENAME=UTBL_OBJ4004|FIELDS=D_KA1,D_KA2|VALUES=9169,4346</t>
  </si>
  <si>
    <t>TABLENAME=UTBL_OBJ4004|FIELDS=D_KA1,D_KA2|VALUES=9169,4347</t>
  </si>
  <si>
    <t>TABLENAME=UTBL_OBJ4004|FIELDS=D_KA1,D_KA2|VALUES=9169,4348</t>
  </si>
  <si>
    <t>TABLENAME=UTBL_OBJ4004|FIELDS=D_KA1,D_KA2|VALUES=9169,4349</t>
  </si>
  <si>
    <t>TABLENAME=UTBL_OBJ4004|FIELDS=D_KA1,D_KA2|VALUES=9169,4350</t>
  </si>
  <si>
    <t>TABLENAME=UTBL_OBJ4004|FIELDS=D_KA1,D_KA2|VALUES=9169,4353</t>
  </si>
  <si>
    <t>TABLENAME=UTBL_OBJ4004|FIELDS=D_KA1,D_KA2|VALUES=9169,4354</t>
  </si>
  <si>
    <t>TABLENAME=UTBL_OBJ4004|FIELDS=D_KA1,D_KA2|VALUES=9169,4355</t>
  </si>
  <si>
    <t>TABLENAME=UTBL_OBJ4004|FIELDS=D_KA1,D_KA2|VALUES=9169,4356</t>
  </si>
  <si>
    <t>TABLENAME=UTBL_OBJ4004|FIELDS=D_KA1,D_KA2|VALUES=9169,4357</t>
  </si>
  <si>
    <t>TABLENAME=UTBL_OBJ4004|FIELDS=D_KA1,D_KA2|VALUES=9169,4359</t>
  </si>
  <si>
    <t>TABLENAME=UTBL_OBJ4004|FIELDS=D_KA1,D_KA2|VALUES=9169,4360</t>
  </si>
  <si>
    <t>TABLENAME=UTBL_OBJ4004|FIELDS=D_KA1,D_KA2|VALUES=9169,4361</t>
  </si>
  <si>
    <t>TABLENAME=UTBL_OBJ4004|FIELDS=D_KA1,D_KA2|VALUES=9169,4362</t>
  </si>
  <si>
    <t>TABLENAME=UTBL_OBJ4004|FIELDS=D_KA1,D_KA2|VALUES=9169,4364</t>
  </si>
  <si>
    <t>TABLENAME=UTBL_OBJ4004|FIELDS=D_KA1,D_KA2|VALUES=9169,4365</t>
  </si>
  <si>
    <t>TABLENAME=UTBL_OBJ4004|FIELDS=D_KA1,D_KA2|VALUES=9169,4366</t>
  </si>
  <si>
    <t>TABLENAME=UTBL_OBJ4004|FIELDS=D_KA1,D_KA2|VALUES=9169,4367</t>
  </si>
  <si>
    <t>TABLENAME=UTBL_OBJ4004|FIELDS=D_KA1,D_KA2|VALUES=9169,4368</t>
  </si>
  <si>
    <t>TABLENAME=UTBL_OBJ4004|FIELDS=D_KA1,D_KA2|VALUES=9169,4371</t>
  </si>
  <si>
    <t>TABLENAME=UTBL_OBJ4004|FIELDS=D_KA1,D_KA2|VALUES=9169,4372</t>
  </si>
  <si>
    <t>TABLENAME=UTBL_OBJ4004|FIELDS=D_KA1,D_KA2|VALUES=9169,4373</t>
  </si>
  <si>
    <t>TABLENAME=UTBL_OBJ4004|FIELDS=D_KA1,D_KA2|VALUES=9169,4374</t>
  </si>
  <si>
    <t>TABLENAME=UTBL_OBJ4004|FIELDS=D_KA1,D_KA2|VALUES=9169,4375</t>
  </si>
  <si>
    <t>TABLENAME=UTBL_OBJ4004|FIELDS=D_KA1,D_KA2|VALUES=9169,4377</t>
  </si>
  <si>
    <t>TABLENAME=UTBL_OBJ4004|FIELDS=D_KA1,D_KA2|VALUES=9169,4378</t>
  </si>
  <si>
    <t>TABLENAME=UTBL_OBJ4004|FIELDS=D_KA1,D_KA2|VALUES=9169,4379</t>
  </si>
  <si>
    <t>TABLENAME=UTBL_OBJ4004|FIELDS=D_KA1,D_KA2|VALUES=9169,4380</t>
  </si>
  <si>
    <t>TABLENAME=UTBL_OBJ4004|FIELDS=D_KA1,D_KA2|VALUES=9169,4382</t>
  </si>
  <si>
    <t>TABLENAME=UTBL_OBJ4004|FIELDS=D_KA1,D_KA2|VALUES=9169,4383</t>
  </si>
  <si>
    <t>TABLENAME=UTBL_OBJ4004|FIELDS=D_KA1,D_KA2|VALUES=9169,4384</t>
  </si>
  <si>
    <t>TABLENAME=UTBL_OBJ4004|FIELDS=D_KA1,D_KA2|VALUES=9169,4385</t>
  </si>
  <si>
    <t>TABLENAME=UTBL_OBJ4004|FIELDS=D_KA1,D_KA2|VALUES=9169,4386</t>
  </si>
  <si>
    <t>TABLENAME=UTBL_OBJ4004|FIELDS=D_KA1,D_KA2|VALUES=9169,4389</t>
  </si>
  <si>
    <t>TABLENAME=UTBL_OBJ4004|FIELDS=D_KA1,D_KA2|VALUES=9169,4390</t>
  </si>
  <si>
    <t>TABLENAME=UTBL_OBJ4004|FIELDS=D_KA1,D_KA2|VALUES=9169,4391</t>
  </si>
  <si>
    <t>TABLENAME=UTBL_OBJ4004|FIELDS=D_KA1,D_KA2|VALUES=9169,4392</t>
  </si>
  <si>
    <t>TABLENAME=UTBL_OBJ4004|FIELDS=D_KA1,D_KA2|VALUES=9169,4393</t>
  </si>
  <si>
    <t>TABLENAME=UTBL_OBJ4004|FIELDS=D_KA1,D_KA2|VALUES=9169,4395</t>
  </si>
  <si>
    <t>TABLENAME=UTBL_OBJ4004|FIELDS=D_KA1,D_KA2|VALUES=9169,4396</t>
  </si>
  <si>
    <t>TABLENAME=UTBL_OBJ4004|FIELDS=D_KA1,D_KA2|VALUES=9169,4397</t>
  </si>
  <si>
    <t>TABLENAME=UTBL_OBJ4004|FIELDS=D_KA1,D_KA2|VALUES=9169,4398</t>
  </si>
  <si>
    <t>TABLENAME=UTBL_OBJ4004|FIELDS=D_KA1,D_KA2|VALUES=9169,4400</t>
  </si>
  <si>
    <t>TABLENAME=UTBL_OBJ4004|FIELDS=D_KA1,D_KA2|VALUES=9169,4401</t>
  </si>
  <si>
    <t>TABLENAME=UTBL_OBJ4004|FIELDS=D_KA1,D_KA2|VALUES=9169,4402</t>
  </si>
  <si>
    <t>TABLENAME=UTBL_OBJ4004|FIELDS=D_KA1,D_KA2|VALUES=9169,4403</t>
  </si>
  <si>
    <t>TABLENAME=UTBL_OBJ4004|FIELDS=D_KA1,D_KA2|VALUES=9169,4404</t>
  </si>
  <si>
    <t>Оплата труда с начислениями (сумма строк 03+04+05) из них:</t>
  </si>
  <si>
    <t>TABLENAME=UTBL_OBJ4004|FIELDS=D_KA1,D_KA2|VALUES=9170,4306</t>
  </si>
  <si>
    <t>TABLENAME=UTBL_OBJ4004|FIELDS=D_KA1,D_KA2|VALUES=9170,4307</t>
  </si>
  <si>
    <t>TABLENAME=UTBL_OBJ4004|FIELDS=D_KA1,D_KA2|VALUES=9170,4308</t>
  </si>
  <si>
    <t>TABLENAME=UTBL_OBJ4004|FIELDS=D_KA1,D_KA2|VALUES=9170,4309</t>
  </si>
  <si>
    <t>TABLENAME=UTBL_OBJ4004|FIELDS=D_KA1,D_KA2|VALUES=9170,4310</t>
  </si>
  <si>
    <t>TABLENAME=UTBL_OBJ4004|FIELDS=D_KA1,D_KA2|VALUES=9170,4312</t>
  </si>
  <si>
    <t>TABLENAME=UTBL_OBJ4004|FIELDS=D_KA1,D_KA2|VALUES=9170,4313</t>
  </si>
  <si>
    <t>TABLENAME=UTBL_OBJ4004|FIELDS=D_KA1,D_KA2|VALUES=9170,4314</t>
  </si>
  <si>
    <t>TABLENAME=UTBL_OBJ4004|FIELDS=D_KA1,D_KA2|VALUES=9170,4315</t>
  </si>
  <si>
    <t>TABLENAME=UTBL_OBJ4004|FIELDS=D_KA1,D_KA2|VALUES=9170,4317</t>
  </si>
  <si>
    <t>TABLENAME=UTBL_OBJ4004|FIELDS=D_KA1,D_KA2|VALUES=9170,4318</t>
  </si>
  <si>
    <t>TABLENAME=UTBL_OBJ4004|FIELDS=D_KA1,D_KA2|VALUES=9170,4319</t>
  </si>
  <si>
    <t>TABLENAME=UTBL_OBJ4004|FIELDS=D_KA1,D_KA2|VALUES=9170,4320</t>
  </si>
  <si>
    <t>TABLENAME=UTBL_OBJ4004|FIELDS=D_KA1,D_KA2|VALUES=9170,4321</t>
  </si>
  <si>
    <t>TABLENAME=UTBL_OBJ4004|FIELDS=D_KA1,D_KA2|VALUES=9170,4324</t>
  </si>
  <si>
    <t>TABLENAME=UTBL_OBJ4004|FIELDS=D_KA1,D_KA2|VALUES=9170,4325</t>
  </si>
  <si>
    <t>TABLENAME=UTBL_OBJ4004|FIELDS=D_KA1,D_KA2|VALUES=9170,4326</t>
  </si>
  <si>
    <t>TABLENAME=UTBL_OBJ4004|FIELDS=D_KA1,D_KA2|VALUES=9170,4327</t>
  </si>
  <si>
    <t>TABLENAME=UTBL_OBJ4004|FIELDS=D_KA1,D_KA2|VALUES=9170,4329</t>
  </si>
  <si>
    <t>TABLENAME=UTBL_OBJ4004|FIELDS=D_KA1,D_KA2|VALUES=9170,4330</t>
  </si>
  <si>
    <t>TABLENAME=UTBL_OBJ4004|FIELDS=D_KA1,D_KA2|VALUES=9170,4331</t>
  </si>
  <si>
    <t>TABLENAME=UTBL_OBJ4004|FIELDS=D_KA1,D_KA2|VALUES=9170,4332</t>
  </si>
  <si>
    <t>TABLENAME=UTBL_OBJ4004|FIELDS=D_KA1,D_KA2|VALUES=9170,4335</t>
  </si>
  <si>
    <t>TABLENAME=UTBL_OBJ4004|FIELDS=D_KA1,D_KA2|VALUES=9170,4336</t>
  </si>
  <si>
    <t>TABLENAME=UTBL_OBJ4004|FIELDS=D_KA1,D_KA2|VALUES=9170,4337</t>
  </si>
  <si>
    <t>TABLENAME=UTBL_OBJ4004|FIELDS=D_KA1,D_KA2|VALUES=9170,4338</t>
  </si>
  <si>
    <t>TABLENAME=UTBL_OBJ4004|FIELDS=D_KA1,D_KA2|VALUES=9170,4339</t>
  </si>
  <si>
    <t>TABLENAME=UTBL_OBJ4004|FIELDS=D_KA1,D_KA2|VALUES=9170,4341</t>
  </si>
  <si>
    <t>TABLENAME=UTBL_OBJ4004|FIELDS=D_KA1,D_KA2|VALUES=9170,4342</t>
  </si>
  <si>
    <t>TABLENAME=UTBL_OBJ4004|FIELDS=D_KA1,D_KA2|VALUES=9170,4343</t>
  </si>
  <si>
    <t>TABLENAME=UTBL_OBJ4004|FIELDS=D_KA1,D_KA2|VALUES=9170,4344</t>
  </si>
  <si>
    <t>TABLENAME=UTBL_OBJ4004|FIELDS=D_KA1,D_KA2|VALUES=9170,4346</t>
  </si>
  <si>
    <t>TABLENAME=UTBL_OBJ4004|FIELDS=D_KA1,D_KA2|VALUES=9170,4347</t>
  </si>
  <si>
    <t>TABLENAME=UTBL_OBJ4004|FIELDS=D_KA1,D_KA2|VALUES=9170,4348</t>
  </si>
  <si>
    <t>TABLENAME=UTBL_OBJ4004|FIELDS=D_KA1,D_KA2|VALUES=9170,4349</t>
  </si>
  <si>
    <t>TABLENAME=UTBL_OBJ4004|FIELDS=D_KA1,D_KA2|VALUES=9170,4350</t>
  </si>
  <si>
    <t>TABLENAME=UTBL_OBJ4004|FIELDS=D_KA1,D_KA2|VALUES=9170,4353</t>
  </si>
  <si>
    <t>TABLENAME=UTBL_OBJ4004|FIELDS=D_KA1,D_KA2|VALUES=9170,4354</t>
  </si>
  <si>
    <t>TABLENAME=UTBL_OBJ4004|FIELDS=D_KA1,D_KA2|VALUES=9170,4355</t>
  </si>
  <si>
    <t>TABLENAME=UTBL_OBJ4004|FIELDS=D_KA1,D_KA2|VALUES=9170,4356</t>
  </si>
  <si>
    <t>TABLENAME=UTBL_OBJ4004|FIELDS=D_KA1,D_KA2|VALUES=9170,4357</t>
  </si>
  <si>
    <t>TABLENAME=UTBL_OBJ4004|FIELDS=D_KA1,D_KA2|VALUES=9170,4359</t>
  </si>
  <si>
    <t>TABLENAME=UTBL_OBJ4004|FIELDS=D_KA1,D_KA2|VALUES=9170,4360</t>
  </si>
  <si>
    <t>TABLENAME=UTBL_OBJ4004|FIELDS=D_KA1,D_KA2|VALUES=9170,4361</t>
  </si>
  <si>
    <t>TABLENAME=UTBL_OBJ4004|FIELDS=D_KA1,D_KA2|VALUES=9170,4362</t>
  </si>
  <si>
    <t>TABLENAME=UTBL_OBJ4004|FIELDS=D_KA1,D_KA2|VALUES=9170,4364</t>
  </si>
  <si>
    <t>TABLENAME=UTBL_OBJ4004|FIELDS=D_KA1,D_KA2|VALUES=9170,4365</t>
  </si>
  <si>
    <t>TABLENAME=UTBL_OBJ4004|FIELDS=D_KA1,D_KA2|VALUES=9170,4366</t>
  </si>
  <si>
    <t>TABLENAME=UTBL_OBJ4004|FIELDS=D_KA1,D_KA2|VALUES=9170,4367</t>
  </si>
  <si>
    <t>TABLENAME=UTBL_OBJ4004|FIELDS=D_KA1,D_KA2|VALUES=9170,4368</t>
  </si>
  <si>
    <t>TABLENAME=UTBL_OBJ4004|FIELDS=D_KA1,D_KA2|VALUES=9170,4371</t>
  </si>
  <si>
    <t>TABLENAME=UTBL_OBJ4004|FIELDS=D_KA1,D_KA2|VALUES=9170,4372</t>
  </si>
  <si>
    <t>TABLENAME=UTBL_OBJ4004|FIELDS=D_KA1,D_KA2|VALUES=9170,4373</t>
  </si>
  <si>
    <t>TABLENAME=UTBL_OBJ4004|FIELDS=D_KA1,D_KA2|VALUES=9170,4374</t>
  </si>
  <si>
    <t>TABLENAME=UTBL_OBJ4004|FIELDS=D_KA1,D_KA2|VALUES=9170,4375</t>
  </si>
  <si>
    <t>TABLENAME=UTBL_OBJ4004|FIELDS=D_KA1,D_KA2|VALUES=9170,4377</t>
  </si>
  <si>
    <t>TABLENAME=UTBL_OBJ4004|FIELDS=D_KA1,D_KA2|VALUES=9170,4378</t>
  </si>
  <si>
    <t>TABLENAME=UTBL_OBJ4004|FIELDS=D_KA1,D_KA2|VALUES=9170,4379</t>
  </si>
  <si>
    <t>TABLENAME=UTBL_OBJ4004|FIELDS=D_KA1,D_KA2|VALUES=9170,4380</t>
  </si>
  <si>
    <t>TABLENAME=UTBL_OBJ4004|FIELDS=D_KA1,D_KA2|VALUES=9170,4382</t>
  </si>
  <si>
    <t>TABLENAME=UTBL_OBJ4004|FIELDS=D_KA1,D_KA2|VALUES=9170,4383</t>
  </si>
  <si>
    <t>TABLENAME=UTBL_OBJ4004|FIELDS=D_KA1,D_KA2|VALUES=9170,4384</t>
  </si>
  <si>
    <t>TABLENAME=UTBL_OBJ4004|FIELDS=D_KA1,D_KA2|VALUES=9170,4385</t>
  </si>
  <si>
    <t>TABLENAME=UTBL_OBJ4004|FIELDS=D_KA1,D_KA2|VALUES=9170,4386</t>
  </si>
  <si>
    <t>TABLENAME=UTBL_OBJ4004|FIELDS=D_KA1,D_KA2|VALUES=9170,4389</t>
  </si>
  <si>
    <t>TABLENAME=UTBL_OBJ4004|FIELDS=D_KA1,D_KA2|VALUES=9170,4390</t>
  </si>
  <si>
    <t>TABLENAME=UTBL_OBJ4004|FIELDS=D_KA1,D_KA2|VALUES=9170,4391</t>
  </si>
  <si>
    <t>TABLENAME=UTBL_OBJ4004|FIELDS=D_KA1,D_KA2|VALUES=9170,4392</t>
  </si>
  <si>
    <t>TABLENAME=UTBL_OBJ4004|FIELDS=D_KA1,D_KA2|VALUES=9170,4393</t>
  </si>
  <si>
    <t>TABLENAME=UTBL_OBJ4004|FIELDS=D_KA1,D_KA2|VALUES=9170,4395</t>
  </si>
  <si>
    <t>TABLENAME=UTBL_OBJ4004|FIELDS=D_KA1,D_KA2|VALUES=9170,4396</t>
  </si>
  <si>
    <t>TABLENAME=UTBL_OBJ4004|FIELDS=D_KA1,D_KA2|VALUES=9170,4397</t>
  </si>
  <si>
    <t>TABLENAME=UTBL_OBJ4004|FIELDS=D_KA1,D_KA2|VALUES=9170,4398</t>
  </si>
  <si>
    <t>TABLENAME=UTBL_OBJ4004|FIELDS=D_KA1,D_KA2|VALUES=9170,4400</t>
  </si>
  <si>
    <t>TABLENAME=UTBL_OBJ4004|FIELDS=D_KA1,D_KA2|VALUES=9170,4401</t>
  </si>
  <si>
    <t>TABLENAME=UTBL_OBJ4004|FIELDS=D_KA1,D_KA2|VALUES=9170,4402</t>
  </si>
  <si>
    <t>TABLENAME=UTBL_OBJ4004|FIELDS=D_KA1,D_KA2|VALUES=9170,4403</t>
  </si>
  <si>
    <t>TABLENAME=UTBL_OBJ4004|FIELDS=D_KA1,D_KA2|VALUES=9170,4404</t>
  </si>
  <si>
    <t>заработная плата</t>
  </si>
  <si>
    <t>TABLENAME=UTBL_OBJ4004|FIELDS=D_KA1,D_KA2|VALUES=9171,4306</t>
  </si>
  <si>
    <t>TABLENAME=UTBL_OBJ4004|FIELDS=D_KA1,D_KA2|VALUES=9171,4307</t>
  </si>
  <si>
    <t>TABLENAME=UTBL_OBJ4004|FIELDS=D_KA1,D_KA2|VALUES=9171,4308</t>
  </si>
  <si>
    <t>TABLENAME=UTBL_OBJ4004|FIELDS=D_KA1,D_KA2|VALUES=9171,4309</t>
  </si>
  <si>
    <t>TABLENAME=UTBL_OBJ4004|FIELDS=D_KA1,D_KA2|VALUES=9171,4310</t>
  </si>
  <si>
    <t>TABLENAME=UTBL_OBJ4004|FIELDS=D_KA1,D_KA2|VALUES=9171,4312</t>
  </si>
  <si>
    <t>TABLENAME=UTBL_OBJ4004|FIELDS=D_KA1,D_KA2|VALUES=9171,4313</t>
  </si>
  <si>
    <t>TABLENAME=UTBL_OBJ4004|FIELDS=D_KA1,D_KA2|VALUES=9171,4314</t>
  </si>
  <si>
    <t>TABLENAME=UTBL_OBJ4004|FIELDS=D_KA1,D_KA2|VALUES=9171,4315</t>
  </si>
  <si>
    <t>TABLENAME=UTBL_OBJ4004|FIELDS=D_KA1,D_KA2|VALUES=9171,4317</t>
  </si>
  <si>
    <t>TABLENAME=UTBL_OBJ4004|FIELDS=D_KA1,D_KA2|VALUES=9171,4318</t>
  </si>
  <si>
    <t>TABLENAME=UTBL_OBJ4004|FIELDS=D_KA1,D_KA2|VALUES=9171,4319</t>
  </si>
  <si>
    <t>TABLENAME=UTBL_OBJ4004|FIELDS=D_KA1,D_KA2|VALUES=9171,4320</t>
  </si>
  <si>
    <t>TABLENAME=UTBL_OBJ4004|FIELDS=D_KA1,D_KA2|VALUES=9171,4321</t>
  </si>
  <si>
    <t>TABLENAME=UTBL_OBJ4004|FIELDS=D_KA1,D_KA2|VALUES=9171,4324</t>
  </si>
  <si>
    <t>TABLENAME=UTBL_OBJ4004|FIELDS=D_KA1,D_KA2|VALUES=9171,4325</t>
  </si>
  <si>
    <t>TABLENAME=UTBL_OBJ4004|FIELDS=D_KA1,D_KA2|VALUES=9171,4326</t>
  </si>
  <si>
    <t>TABLENAME=UTBL_OBJ4004|FIELDS=D_KA1,D_KA2|VALUES=9171,4327</t>
  </si>
  <si>
    <t>TABLENAME=UTBL_OBJ4004|FIELDS=D_KA1,D_KA2|VALUES=9171,4329</t>
  </si>
  <si>
    <t>TABLENAME=UTBL_OBJ4004|FIELDS=D_KA1,D_KA2|VALUES=9171,4330</t>
  </si>
  <si>
    <t>TABLENAME=UTBL_OBJ4004|FIELDS=D_KA1,D_KA2|VALUES=9171,4331</t>
  </si>
  <si>
    <t>TABLENAME=UTBL_OBJ4004|FIELDS=D_KA1,D_KA2|VALUES=9171,4332</t>
  </si>
  <si>
    <t>TABLENAME=UTBL_OBJ4004|FIELDS=D_KA1,D_KA2|VALUES=9171,4335</t>
  </si>
  <si>
    <t>TABLENAME=UTBL_OBJ4004|FIELDS=D_KA1,D_KA2|VALUES=9171,4336</t>
  </si>
  <si>
    <t>TABLENAME=UTBL_OBJ4004|FIELDS=D_KA1,D_KA2|VALUES=9171,4337</t>
  </si>
  <si>
    <t>TABLENAME=UTBL_OBJ4004|FIELDS=D_KA1,D_KA2|VALUES=9171,4338</t>
  </si>
  <si>
    <t>TABLENAME=UTBL_OBJ4004|FIELDS=D_KA1,D_KA2|VALUES=9171,4339</t>
  </si>
  <si>
    <t>TABLENAME=UTBL_OBJ4004|FIELDS=D_KA1,D_KA2|VALUES=9171,4341</t>
  </si>
  <si>
    <t>TABLENAME=UTBL_OBJ4004|FIELDS=D_KA1,D_KA2|VALUES=9171,4342</t>
  </si>
  <si>
    <t>TABLENAME=UTBL_OBJ4004|FIELDS=D_KA1,D_KA2|VALUES=9171,4343</t>
  </si>
  <si>
    <t>TABLENAME=UTBL_OBJ4004|FIELDS=D_KA1,D_KA2|VALUES=9171,4344</t>
  </si>
  <si>
    <t>TABLENAME=UTBL_OBJ4004|FIELDS=D_KA1,D_KA2|VALUES=9171,4346</t>
  </si>
  <si>
    <t>TABLENAME=UTBL_OBJ4004|FIELDS=D_KA1,D_KA2|VALUES=9171,4347</t>
  </si>
  <si>
    <t>TABLENAME=UTBL_OBJ4004|FIELDS=D_KA1,D_KA2|VALUES=9171,4348</t>
  </si>
  <si>
    <t>TABLENAME=UTBL_OBJ4004|FIELDS=D_KA1,D_KA2|VALUES=9171,4349</t>
  </si>
  <si>
    <t>TABLENAME=UTBL_OBJ4004|FIELDS=D_KA1,D_KA2|VALUES=9171,4350</t>
  </si>
  <si>
    <t>TABLENAME=UTBL_OBJ4004|FIELDS=D_KA1,D_KA2|VALUES=9171,4353</t>
  </si>
  <si>
    <t>TABLENAME=UTBL_OBJ4004|FIELDS=D_KA1,D_KA2|VALUES=9171,4354</t>
  </si>
  <si>
    <t>TABLENAME=UTBL_OBJ4004|FIELDS=D_KA1,D_KA2|VALUES=9171,4355</t>
  </si>
  <si>
    <t>TABLENAME=UTBL_OBJ4004|FIELDS=D_KA1,D_KA2|VALUES=9171,4356</t>
  </si>
  <si>
    <t>TABLENAME=UTBL_OBJ4004|FIELDS=D_KA1,D_KA2|VALUES=9171,4357</t>
  </si>
  <si>
    <t>TABLENAME=UTBL_OBJ4004|FIELDS=D_KA1,D_KA2|VALUES=9171,4359</t>
  </si>
  <si>
    <t>TABLENAME=UTBL_OBJ4004|FIELDS=D_KA1,D_KA2|VALUES=9171,4360</t>
  </si>
  <si>
    <t>TABLENAME=UTBL_OBJ4004|FIELDS=D_KA1,D_KA2|VALUES=9171,4361</t>
  </si>
  <si>
    <t>TABLENAME=UTBL_OBJ4004|FIELDS=D_KA1,D_KA2|VALUES=9171,4362</t>
  </si>
  <si>
    <t>TABLENAME=UTBL_OBJ4004|FIELDS=D_KA1,D_KA2|VALUES=9171,4364</t>
  </si>
  <si>
    <t>TABLENAME=UTBL_OBJ4004|FIELDS=D_KA1,D_KA2|VALUES=9171,4365</t>
  </si>
  <si>
    <t>TABLENAME=UTBL_OBJ4004|FIELDS=D_KA1,D_KA2|VALUES=9171,4366</t>
  </si>
  <si>
    <t>TABLENAME=UTBL_OBJ4004|FIELDS=D_KA1,D_KA2|VALUES=9171,4367</t>
  </si>
  <si>
    <t>TABLENAME=UTBL_OBJ4004|FIELDS=D_KA1,D_KA2|VALUES=9171,4368</t>
  </si>
  <si>
    <t>TABLENAME=UTBL_OBJ4004|FIELDS=D_KA1,D_KA2|VALUES=9171,4371</t>
  </si>
  <si>
    <t>TABLENAME=UTBL_OBJ4004|FIELDS=D_KA1,D_KA2|VALUES=9171,4372</t>
  </si>
  <si>
    <t>TABLENAME=UTBL_OBJ4004|FIELDS=D_KA1,D_KA2|VALUES=9171,4373</t>
  </si>
  <si>
    <t>TABLENAME=UTBL_OBJ4004|FIELDS=D_KA1,D_KA2|VALUES=9171,4374</t>
  </si>
  <si>
    <t>TABLENAME=UTBL_OBJ4004|FIELDS=D_KA1,D_KA2|VALUES=9171,4375</t>
  </si>
  <si>
    <t>TABLENAME=UTBL_OBJ4004|FIELDS=D_KA1,D_KA2|VALUES=9171,4377</t>
  </si>
  <si>
    <t>TABLENAME=UTBL_OBJ4004|FIELDS=D_KA1,D_KA2|VALUES=9171,4378</t>
  </si>
  <si>
    <t>TABLENAME=UTBL_OBJ4004|FIELDS=D_KA1,D_KA2|VALUES=9171,4379</t>
  </si>
  <si>
    <t>TABLENAME=UTBL_OBJ4004|FIELDS=D_KA1,D_KA2|VALUES=9171,4380</t>
  </si>
  <si>
    <t>TABLENAME=UTBL_OBJ4004|FIELDS=D_KA1,D_KA2|VALUES=9171,4382</t>
  </si>
  <si>
    <t>TABLENAME=UTBL_OBJ4004|FIELDS=D_KA1,D_KA2|VALUES=9171,4383</t>
  </si>
  <si>
    <t>TABLENAME=UTBL_OBJ4004|FIELDS=D_KA1,D_KA2|VALUES=9171,4384</t>
  </si>
  <si>
    <t>TABLENAME=UTBL_OBJ4004|FIELDS=D_KA1,D_KA2|VALUES=9171,4385</t>
  </si>
  <si>
    <t>TABLENAME=UTBL_OBJ4004|FIELDS=D_KA1,D_KA2|VALUES=9171,4386</t>
  </si>
  <si>
    <t>TABLENAME=UTBL_OBJ4004|FIELDS=D_KA1,D_KA2|VALUES=9171,4389</t>
  </si>
  <si>
    <t>TABLENAME=UTBL_OBJ4004|FIELDS=D_KA1,D_KA2|VALUES=9171,4390</t>
  </si>
  <si>
    <t>TABLENAME=UTBL_OBJ4004|FIELDS=D_KA1,D_KA2|VALUES=9171,4391</t>
  </si>
  <si>
    <t>TABLENAME=UTBL_OBJ4004|FIELDS=D_KA1,D_KA2|VALUES=9171,4392</t>
  </si>
  <si>
    <t>TABLENAME=UTBL_OBJ4004|FIELDS=D_KA1,D_KA2|VALUES=9171,4393</t>
  </si>
  <si>
    <t>TABLENAME=UTBL_OBJ4004|FIELDS=D_KA1,D_KA2|VALUES=9171,4395</t>
  </si>
  <si>
    <t>TABLENAME=UTBL_OBJ4004|FIELDS=D_KA1,D_KA2|VALUES=9171,4396</t>
  </si>
  <si>
    <t>TABLENAME=UTBL_OBJ4004|FIELDS=D_KA1,D_KA2|VALUES=9171,4397</t>
  </si>
  <si>
    <t>TABLENAME=UTBL_OBJ4004|FIELDS=D_KA1,D_KA2|VALUES=9171,4398</t>
  </si>
  <si>
    <t>TABLENAME=UTBL_OBJ4004|FIELDS=D_KA1,D_KA2|VALUES=9171,4400</t>
  </si>
  <si>
    <t>TABLENAME=UTBL_OBJ4004|FIELDS=D_KA1,D_KA2|VALUES=9171,4401</t>
  </si>
  <si>
    <t>TABLENAME=UTBL_OBJ4004|FIELDS=D_KA1,D_KA2|VALUES=9171,4402</t>
  </si>
  <si>
    <t>TABLENAME=UTBL_OBJ4004|FIELDS=D_KA1,D_KA2|VALUES=9171,4403</t>
  </si>
  <si>
    <t>TABLENAME=UTBL_OBJ4004|FIELDS=D_KA1,D_KA2|VALUES=9171,4404</t>
  </si>
  <si>
    <t>прочие выплаты</t>
  </si>
  <si>
    <t>TABLENAME=UTBL_OBJ4004|FIELDS=D_KA1,D_KA2|VALUES=9172,4306</t>
  </si>
  <si>
    <t>TABLENAME=UTBL_OBJ4004|FIELDS=D_KA1,D_KA2|VALUES=9172,4307</t>
  </si>
  <si>
    <t>TABLENAME=UTBL_OBJ4004|FIELDS=D_KA1,D_KA2|VALUES=9172,4308</t>
  </si>
  <si>
    <t>TABLENAME=UTBL_OBJ4004|FIELDS=D_KA1,D_KA2|VALUES=9172,4309</t>
  </si>
  <si>
    <t>TABLENAME=UTBL_OBJ4004|FIELDS=D_KA1,D_KA2|VALUES=9172,4310</t>
  </si>
  <si>
    <t>TABLENAME=UTBL_OBJ4004|FIELDS=D_KA1,D_KA2|VALUES=9172,4312</t>
  </si>
  <si>
    <t>TABLENAME=UTBL_OBJ4004|FIELDS=D_KA1,D_KA2|VALUES=9172,4313</t>
  </si>
  <si>
    <t>TABLENAME=UTBL_OBJ4004|FIELDS=D_KA1,D_KA2|VALUES=9172,4314</t>
  </si>
  <si>
    <t>TABLENAME=UTBL_OBJ4004|FIELDS=D_KA1,D_KA2|VALUES=9172,4315</t>
  </si>
  <si>
    <t>TABLENAME=UTBL_OBJ4004|FIELDS=D_KA1,D_KA2|VALUES=9172,4317</t>
  </si>
  <si>
    <t>TABLENAME=UTBL_OBJ4004|FIELDS=D_KA1,D_KA2|VALUES=9172,4318</t>
  </si>
  <si>
    <t>TABLENAME=UTBL_OBJ4004|FIELDS=D_KA1,D_KA2|VALUES=9172,4319</t>
  </si>
  <si>
    <t>TABLENAME=UTBL_OBJ4004|FIELDS=D_KA1,D_KA2|VALUES=9172,4320</t>
  </si>
  <si>
    <t>TABLENAME=UTBL_OBJ4004|FIELDS=D_KA1,D_KA2|VALUES=9172,4321</t>
  </si>
  <si>
    <t>TABLENAME=UTBL_OBJ4004|FIELDS=D_KA1,D_KA2|VALUES=9172,4324</t>
  </si>
  <si>
    <t>TABLENAME=UTBL_OBJ4004|FIELDS=D_KA1,D_KA2|VALUES=9172,4325</t>
  </si>
  <si>
    <t>TABLENAME=UTBL_OBJ4004|FIELDS=D_KA1,D_KA2|VALUES=9186,4325</t>
  </si>
  <si>
    <t>TABLENAME=UTBL_OBJ4004|FIELDS=D_KA1,D_KA2|VALUES=9186,4326</t>
  </si>
  <si>
    <t>TABLENAME=UTBL_OBJ4004|FIELDS=D_KA1,D_KA2|VALUES=9186,4327</t>
  </si>
  <si>
    <t>TABLENAME=UTBL_OBJ4004|FIELDS=D_KA1,D_KA2|VALUES=9186,4329</t>
  </si>
  <si>
    <t>TABLENAME=UTBL_OBJ4004|FIELDS=D_KA1,D_KA2|VALUES=9186,4330</t>
  </si>
  <si>
    <t>TABLENAME=UTBL_OBJ4004|FIELDS=D_KA1,D_KA2|VALUES=9186,4331</t>
  </si>
  <si>
    <t>TABLENAME=UTBL_OBJ4004|FIELDS=D_KA1,D_KA2|VALUES=9186,4332</t>
  </si>
  <si>
    <t>TABLENAME=UTBL_OBJ4004|FIELDS=D_KA1,D_KA2|VALUES=9186,4335</t>
  </si>
  <si>
    <t>TABLENAME=UTBL_OBJ4004|FIELDS=D_KA1,D_KA2|VALUES=9186,4336</t>
  </si>
  <si>
    <t>TABLENAME=UTBL_OBJ4004|FIELDS=D_KA1,D_KA2|VALUES=9186,4337</t>
  </si>
  <si>
    <t>TABLENAME=UTBL_OBJ4004|FIELDS=D_KA1,D_KA2|VALUES=9186,4338</t>
  </si>
  <si>
    <t>TABLENAME=UTBL_OBJ4004|FIELDS=D_KA1,D_KA2|VALUES=9186,4339</t>
  </si>
  <si>
    <t>TABLENAME=UTBL_OBJ4004|FIELDS=D_KA1,D_KA2|VALUES=9186,4341</t>
  </si>
  <si>
    <t>TABLENAME=UTBL_OBJ4004|FIELDS=D_KA1,D_KA2|VALUES=9186,4342</t>
  </si>
  <si>
    <t>TABLENAME=UTBL_OBJ4004|FIELDS=D_KA1,D_KA2|VALUES=9186,4343</t>
  </si>
  <si>
    <t>TABLENAME=UTBL_OBJ4004|FIELDS=D_KA1,D_KA2|VALUES=9186,4344</t>
  </si>
  <si>
    <t>TABLENAME=UTBL_OBJ4004|FIELDS=D_KA1,D_KA2|VALUES=9186,4346</t>
  </si>
  <si>
    <t>TABLENAME=UTBL_OBJ4004|FIELDS=D_KA1,D_KA2|VALUES=9186,4347</t>
  </si>
  <si>
    <t>TABLENAME=UTBL_OBJ4004|FIELDS=D_KA1,D_KA2|VALUES=9186,4348</t>
  </si>
  <si>
    <t>TABLENAME=UTBL_OBJ4004|FIELDS=D_KA1,D_KA2|VALUES=9186,4349</t>
  </si>
  <si>
    <t>TABLENAME=UTBL_OBJ4004|FIELDS=D_KA1,D_KA2|VALUES=9186,4350</t>
  </si>
  <si>
    <t>TABLENAME=UTBL_OBJ4004|FIELDS=D_KA1,D_KA2|VALUES=9186,4353</t>
  </si>
  <si>
    <t>TABLENAME=UTBL_OBJ4004|FIELDS=D_KA1,D_KA2|VALUES=9186,4354</t>
  </si>
  <si>
    <t>TABLENAME=UTBL_OBJ4004|FIELDS=D_KA1,D_KA2|VALUES=9186,4355</t>
  </si>
  <si>
    <t>TABLENAME=UTBL_OBJ4004|FIELDS=D_KA1,D_KA2|VALUES=9186,4356</t>
  </si>
  <si>
    <t>TABLENAME=UTBL_OBJ4004|FIELDS=D_KA1,D_KA2|VALUES=9186,4357</t>
  </si>
  <si>
    <t>TABLENAME=UTBL_OBJ4004|FIELDS=D_KA1,D_KA2|VALUES=9186,4359</t>
  </si>
  <si>
    <t>TABLENAME=UTBL_OBJ4004|FIELDS=D_KA1,D_KA2|VALUES=9186,4360</t>
  </si>
  <si>
    <t>TABLENAME=UTBL_OBJ4004|FIELDS=D_KA1,D_KA2|VALUES=9186,4361</t>
  </si>
  <si>
    <t>TABLENAME=UTBL_OBJ4004|FIELDS=D_KA1,D_KA2|VALUES=9186,4362</t>
  </si>
  <si>
    <t>TABLENAME=UTBL_OBJ4004|FIELDS=D_KA1,D_KA2|VALUES=9186,4364</t>
  </si>
  <si>
    <t>TABLENAME=UTBL_OBJ4004|FIELDS=D_KA1,D_KA2|VALUES=9186,4365</t>
  </si>
  <si>
    <t>TABLENAME=UTBL_OBJ4004|FIELDS=D_KA1,D_KA2|VALUES=9186,4366</t>
  </si>
  <si>
    <t>TABLENAME=UTBL_OBJ4004|FIELDS=D_KA1,D_KA2|VALUES=9186,4367</t>
  </si>
  <si>
    <t>TABLENAME=UTBL_OBJ4004|FIELDS=D_KA1,D_KA2|VALUES=9186,4368</t>
  </si>
  <si>
    <t>TABLENAME=UTBL_OBJ4004|FIELDS=D_KA1,D_KA2|VALUES=9186,4371</t>
  </si>
  <si>
    <t>TABLENAME=UTBL_OBJ4004|FIELDS=D_KA1,D_KA2|VALUES=9186,4372</t>
  </si>
  <si>
    <t>TABLENAME=UTBL_OBJ4004|FIELDS=D_KA1,D_KA2|VALUES=9186,4373</t>
  </si>
  <si>
    <t>TABLENAME=UTBL_OBJ4004|FIELDS=D_KA1,D_KA2|VALUES=9186,4374</t>
  </si>
  <si>
    <t>TABLENAME=UTBL_OBJ4004|FIELDS=D_KA1,D_KA2|VALUES=9186,4375</t>
  </si>
  <si>
    <t>TABLENAME=UTBL_OBJ4004|FIELDS=D_KA1,D_KA2|VALUES=9186,4377</t>
  </si>
  <si>
    <t>TABLENAME=UTBL_OBJ4004|FIELDS=D_KA1,D_KA2|VALUES=9186,4378</t>
  </si>
  <si>
    <t>TABLENAME=UTBL_OBJ4004|FIELDS=D_KA1,D_KA2|VALUES=9186,4379</t>
  </si>
  <si>
    <t>TABLENAME=UTBL_OBJ4004|FIELDS=D_KA1,D_KA2|VALUES=9186,4380</t>
  </si>
  <si>
    <t>TABLENAME=UTBL_OBJ4004|FIELDS=D_KA1,D_KA2|VALUES=9186,4382</t>
  </si>
  <si>
    <t>TABLENAME=UTBL_OBJ4004|FIELDS=D_KA1,D_KA2|VALUES=9186,4383</t>
  </si>
  <si>
    <t>TABLENAME=UTBL_OBJ4004|FIELDS=D_KA1,D_KA2|VALUES=9186,4384</t>
  </si>
  <si>
    <t>TABLENAME=UTBL_OBJ4004|FIELDS=D_KA1,D_KA2|VALUES=9186,4385</t>
  </si>
  <si>
    <t>TABLENAME=UTBL_OBJ4004|FIELDS=D_KA1,D_KA2|VALUES=9186,4386</t>
  </si>
  <si>
    <t>TABLENAME=UTBL_OBJ4004|FIELDS=D_KA1,D_KA2|VALUES=9186,4389</t>
  </si>
  <si>
    <t>TABLENAME=UTBL_OBJ4004|FIELDS=D_KA1,D_KA2|VALUES=9186,4390</t>
  </si>
  <si>
    <t>TABLENAME=UTBL_OBJ4004|FIELDS=D_KA1,D_KA2|VALUES=9186,4391</t>
  </si>
  <si>
    <t>TABLENAME=UTBL_OBJ4004|FIELDS=D_KA1,D_KA2|VALUES=9186,4392</t>
  </si>
  <si>
    <t>TABLENAME=UTBL_OBJ4004|FIELDS=D_KA1,D_KA2|VALUES=9186,4393</t>
  </si>
  <si>
    <t>TABLENAME=UTBL_OBJ4004|FIELDS=D_KA1,D_KA2|VALUES=9186,4395</t>
  </si>
  <si>
    <t>TABLENAME=UTBL_OBJ4004|FIELDS=D_KA1,D_KA2|VALUES=9186,4396</t>
  </si>
  <si>
    <t>TABLENAME=UTBL_OBJ4004|FIELDS=D_KA1,D_KA2|VALUES=9186,4397</t>
  </si>
  <si>
    <t>TABLENAME=UTBL_OBJ4004|FIELDS=D_KA1,D_KA2|VALUES=9186,4398</t>
  </si>
  <si>
    <t>TABLENAME=UTBL_OBJ4004|FIELDS=D_KA1,D_KA2|VALUES=9186,4400</t>
  </si>
  <si>
    <t>TABLENAME=UTBL_OBJ4004|FIELDS=D_KA1,D_KA2|VALUES=9186,4401</t>
  </si>
  <si>
    <t>TABLENAME=UTBL_OBJ4004|FIELDS=D_KA1,D_KA2|VALUES=9186,4402</t>
  </si>
  <si>
    <t>TABLENAME=UTBL_OBJ4004|FIELDS=D_KA1,D_KA2|VALUES=9186,4403</t>
  </si>
  <si>
    <t>TABLENAME=UTBL_OBJ4004|FIELDS=D_KA1,D_KA2|VALUES=9186,4404</t>
  </si>
  <si>
    <t>медицинского инструментария</t>
  </si>
  <si>
    <t>TABLENAME=UTBL_OBJ4004|FIELDS=D_KA1,D_KA2|VALUES=9185,4306</t>
  </si>
  <si>
    <t>TABLENAME=UTBL_OBJ4004|FIELDS=D_KA1,D_KA2|VALUES=9185,4307</t>
  </si>
  <si>
    <t>TABLENAME=UTBL_OBJ4004|FIELDS=D_KA1,D_KA2|VALUES=9185,4308</t>
  </si>
  <si>
    <t>TABLENAME=UTBL_OBJ4004|FIELDS=D_KA1,D_KA2|VALUES=9185,4309</t>
  </si>
  <si>
    <t>TABLENAME=UTBL_OBJ4004|FIELDS=D_KA1,D_KA2|VALUES=9185,4310</t>
  </si>
  <si>
    <t>TABLENAME=UTBL_OBJ4004|FIELDS=D_KA1,D_KA2|VALUES=9185,4312</t>
  </si>
  <si>
    <t>TABLENAME=UTBL_OBJ4004|FIELDS=D_KA1,D_KA2|VALUES=9185,4313</t>
  </si>
  <si>
    <t>TABLENAME=UTBL_OBJ4004|FIELDS=D_KA1,D_KA2|VALUES=9185,4314</t>
  </si>
  <si>
    <t>TABLENAME=UTBL_OBJ4004|FIELDS=D_KA1,D_KA2|VALUES=9185,4315</t>
  </si>
  <si>
    <t>TABLENAME=UTBL_OBJ4004|FIELDS=D_KA1,D_KA2|VALUES=9185,4317</t>
  </si>
  <si>
    <t>TABLENAME=UTBL_OBJ4004|FIELDS=D_KA1,D_KA2|VALUES=9185,4318</t>
  </si>
  <si>
    <t>TABLENAME=UTBL_OBJ4004|FIELDS=D_KA1,D_KA2|VALUES=9185,4319</t>
  </si>
  <si>
    <t>TABLENAME=UTBL_OBJ4004|FIELDS=D_KA1,D_KA2|VALUES=9185,4320</t>
  </si>
  <si>
    <t>TABLENAME=UTBL_OBJ4004|FIELDS=D_KA1,D_KA2|VALUES=9185,4321</t>
  </si>
  <si>
    <t>TABLENAME=UTBL_OBJ4004|FIELDS=D_KA1,D_KA2|VALUES=9185,4324</t>
  </si>
  <si>
    <t>TABLENAME=UTBL_OBJ4004|FIELDS=D_KA1,D_KA2|VALUES=9185,4325</t>
  </si>
  <si>
    <t>TABLENAME=UTBL_OBJ4004|FIELDS=D_KA1,D_KA2|VALUES=9185,4326</t>
  </si>
  <si>
    <t>TABLENAME=UTBL_OBJ4004|FIELDS=D_KA1,D_KA2|VALUES=9185,4327</t>
  </si>
  <si>
    <t>TABLENAME=UTBL_OBJ4004|FIELDS=D_KA1,D_KA2|VALUES=9185,4329</t>
  </si>
  <si>
    <t>TABLENAME=UTBL_OBJ4004|FIELDS=D_KA1,D_KA2|VALUES=9185,4330</t>
  </si>
  <si>
    <t>TABLENAME=UTBL_OBJ4004|FIELDS=D_KA1,D_KA2|VALUES=9185,4331</t>
  </si>
  <si>
    <t>TABLENAME=UTBL_OBJ4004|FIELDS=D_KA1,D_KA2|VALUES=9185,4332</t>
  </si>
  <si>
    <t>TABLENAME=UTBL_OBJ4004|FIELDS=D_KA1,D_KA2|VALUES=9185,4335</t>
  </si>
  <si>
    <t>TABLENAME=UTBL_OBJ4004|FIELDS=D_KA1,D_KA2|VALUES=9185,4336</t>
  </si>
  <si>
    <t>TABLENAME=UTBL_OBJ4004|FIELDS=D_KA1,D_KA2|VALUES=9185,4337</t>
  </si>
  <si>
    <t>TABLENAME=UTBL_OBJ4004|FIELDS=D_KA1,D_KA2|VALUES=9185,4338</t>
  </si>
  <si>
    <t>TABLENAME=UTBL_OBJ4004|FIELDS=D_KA1,D_KA2|VALUES=9185,4339</t>
  </si>
  <si>
    <t>TABLENAME=UTBL_OBJ4004|FIELDS=D_KA1,D_KA2|VALUES=9185,4341</t>
  </si>
  <si>
    <t>TABLENAME=UTBL_OBJ4004|FIELDS=D_KA1,D_KA2|VALUES=9185,4342</t>
  </si>
  <si>
    <t>TABLENAME=UTBL_OBJ4004|FIELDS=D_KA1,D_KA2|VALUES=9185,4343</t>
  </si>
  <si>
    <t>TABLENAME=UTBL_OBJ4004|FIELDS=D_KA1,D_KA2|VALUES=9185,4344</t>
  </si>
  <si>
    <t>TABLENAME=UTBL_OBJ4004|FIELDS=D_KA1,D_KA2|VALUES=9185,4346</t>
  </si>
  <si>
    <t>TABLENAME=UTBL_OBJ4004|FIELDS=D_KA1,D_KA2|VALUES=9185,4347</t>
  </si>
  <si>
    <t>TABLENAME=UTBL_OBJ4004|FIELDS=D_KA1,D_KA2|VALUES=9185,4348</t>
  </si>
  <si>
    <t>TABLENAME=UTBL_OBJ4004|FIELDS=D_KA1,D_KA2|VALUES=9185,4349</t>
  </si>
  <si>
    <t>TABLENAME=UTBL_OBJ4004|FIELDS=D_KA1,D_KA2|VALUES=9185,4350</t>
  </si>
  <si>
    <t>TABLENAME=UTBL_OBJ4004|FIELDS=D_KA1,D_KA2|VALUES=9185,4353</t>
  </si>
  <si>
    <t>TABLENAME=UTBL_OBJ4004|FIELDS=D_KA1,D_KA2|VALUES=9185,4354</t>
  </si>
  <si>
    <t>TABLENAME=UTBL_OBJ4004|FIELDS=D_KA1,D_KA2|VALUES=9185,4355</t>
  </si>
  <si>
    <t>TABLENAME=UTBL_OBJ4004|FIELDS=D_KA1,D_KA2|VALUES=9185,4356</t>
  </si>
  <si>
    <t>TABLENAME=UTBL_OBJ4004|FIELDS=D_KA1,D_KA2|VALUES=9185,4357</t>
  </si>
  <si>
    <t>TABLENAME=UTBL_OBJ4004|FIELDS=D_KA1,D_KA2|VALUES=9185,4359</t>
  </si>
  <si>
    <t>TABLENAME=UTBL_OBJ4004|FIELDS=D_KA1,D_KA2|VALUES=9185,4360</t>
  </si>
  <si>
    <t>TABLENAME=UTBL_OBJ4004|FIELDS=D_KA1,D_KA2|VALUES=9185,4361</t>
  </si>
  <si>
    <t>TABLENAME=UTBL_OBJ4004|FIELDS=D_KA1,D_KA2|VALUES=9185,4362</t>
  </si>
  <si>
    <t>TABLENAME=UTBL_OBJ4004|FIELDS=D_KA1,D_KA2|VALUES=9185,4364</t>
  </si>
  <si>
    <t>TABLENAME=UTBL_OBJ4004|FIELDS=D_KA1,D_KA2|VALUES=9185,4365</t>
  </si>
  <si>
    <t>TABLENAME=UTBL_OBJ4004|FIELDS=D_KA1,D_KA2|VALUES=9185,4366</t>
  </si>
  <si>
    <t>TABLENAME=UTBL_OBJ4004|FIELDS=D_KA1,D_KA2|VALUES=9185,4367</t>
  </si>
  <si>
    <t>TABLENAME=UTBL_OBJ4004|FIELDS=D_KA1,D_KA2|VALUES=9185,4368</t>
  </si>
  <si>
    <t>TABLENAME=UTBL_OBJ4004|FIELDS=D_KA1,D_KA2|VALUES=9185,4371</t>
  </si>
  <si>
    <t>TABLENAME=UTBL_OBJ4004|FIELDS=D_KA1,D_KA2|VALUES=9185,4372</t>
  </si>
  <si>
    <t>TABLENAME=UTBL_OBJ4004|FIELDS=D_KA1,D_KA2|VALUES=9185,4373</t>
  </si>
  <si>
    <t>TABLENAME=UTBL_OBJ4004|FIELDS=D_KA1,D_KA2|VALUES=9185,4374</t>
  </si>
  <si>
    <t>TABLENAME=UTBL_OBJ4004|FIELDS=D_KA1,D_KA2|VALUES=9185,4375</t>
  </si>
  <si>
    <t>TABLENAME=UTBL_OBJ4004|FIELDS=D_KA1,D_KA2|VALUES=9185,4377</t>
  </si>
  <si>
    <t>TABLENAME=UTBL_OBJ4004|FIELDS=D_KA1,D_KA2|VALUES=9185,4378</t>
  </si>
  <si>
    <t>TABLENAME=UTBL_OBJ4004|FIELDS=D_KA1,D_KA2|VALUES=9185,4379</t>
  </si>
  <si>
    <t>TABLENAME=UTBL_OBJ4004|FIELDS=D_KA1,D_KA2|VALUES=9185,4380</t>
  </si>
  <si>
    <t>TABLENAME=UTBL_OBJ4004|FIELDS=D_KA1,D_KA2|VALUES=9185,4382</t>
  </si>
  <si>
    <t>TABLENAME=UTBL_OBJ4004|FIELDS=D_KA1,D_KA2|VALUES=9185,4383</t>
  </si>
  <si>
    <t>TABLENAME=UTBL_OBJ4004|FIELDS=D_KA1,D_KA2|VALUES=9185,4384</t>
  </si>
  <si>
    <t>TABLENAME=UTBL_OBJ4004|FIELDS=D_KA1,D_KA2|VALUES=9185,4385</t>
  </si>
  <si>
    <t>TABLENAME=UTBL_OBJ4004|FIELDS=D_KA1,D_KA2|VALUES=9185,4386</t>
  </si>
  <si>
    <t>TABLENAME=UTBL_OBJ4004|FIELDS=D_KA1,D_KA2|VALUES=9185,4389</t>
  </si>
  <si>
    <t>TABLENAME=UTBL_OBJ4004|FIELDS=D_KA1,D_KA2|VALUES=9185,4390</t>
  </si>
  <si>
    <t>TABLENAME=UTBL_OBJ4004|FIELDS=D_KA1,D_KA2|VALUES=9185,4391</t>
  </si>
  <si>
    <t>TABLENAME=UTBL_OBJ4004|FIELDS=D_KA1,D_KA2|VALUES=9185,4392</t>
  </si>
  <si>
    <t>TABLENAME=UTBL_OBJ4004|FIELDS=D_KA1,D_KA2|VALUES=9185,4393</t>
  </si>
  <si>
    <t>TABLENAME=UTBL_OBJ4004|FIELDS=D_KA1,D_KA2|VALUES=9185,4395</t>
  </si>
  <si>
    <t>TABLENAME=UTBL_OBJ4004|FIELDS=D_KA1,D_KA2|VALUES=9185,4396</t>
  </si>
  <si>
    <t>TABLENAME=UTBL_OBJ4004|FIELDS=D_KA1,D_KA2|VALUES=9185,4397</t>
  </si>
  <si>
    <t>TABLENAME=UTBL_OBJ4004|FIELDS=D_KA1,D_KA2|VALUES=9185,4398</t>
  </si>
  <si>
    <t>TABLENAME=UTBL_OBJ4004|FIELDS=D_KA1,D_KA2|VALUES=9185,4400</t>
  </si>
  <si>
    <t>TABLENAME=UTBL_OBJ4004|FIELDS=D_KA1,D_KA2|VALUES=9185,4401</t>
  </si>
  <si>
    <t>TABLENAME=UTBL_OBJ4004|FIELDS=D_KA1,D_KA2|VALUES=9185,4402</t>
  </si>
  <si>
    <t>TABLENAME=UTBL_OBJ4004|FIELDS=D_KA1,D_KA2|VALUES=9185,4403</t>
  </si>
  <si>
    <t>TABLENAME=UTBL_OBJ4004|FIELDS=D_KA1,D_KA2|VALUES=9185,4404</t>
  </si>
  <si>
    <t>прочих основных средств</t>
  </si>
  <si>
    <t>TABLENAME=UTBL_OBJ4004|FIELDS=D_KA1,D_KA2|VALUES=9187,4306</t>
  </si>
  <si>
    <t>TABLENAME=UTBL_OBJ4004|FIELDS=D_KA1,D_KA2|VALUES=9187,4307</t>
  </si>
  <si>
    <t>TABLENAME=UTBL_OBJ4004|FIELDS=D_KA1,D_KA2|VALUES=9187,4308</t>
  </si>
  <si>
    <t>TABLENAME=UTBL_OBJ4004|FIELDS=D_KA1,D_KA2|VALUES=9187,4309</t>
  </si>
  <si>
    <t>TABLENAME=UTBL_OBJ4004|FIELDS=D_KA1,D_KA2|VALUES=9187,4310</t>
  </si>
  <si>
    <t>TABLENAME=UTBL_OBJ4004|FIELDS=D_KA1,D_KA2|VALUES=9187,4312</t>
  </si>
  <si>
    <t>TABLENAME=UTBL_OBJ4004|FIELDS=D_KA1,D_KA2|VALUES=9187,4313</t>
  </si>
  <si>
    <t>TABLENAME=UTBL_OBJ4004|FIELDS=D_KA1,D_KA2|VALUES=9187,4314</t>
  </si>
  <si>
    <t>TABLENAME=UTBL_OBJ4004|FIELDS=D_KA1,D_KA2|VALUES=9187,4315</t>
  </si>
  <si>
    <t>TABLENAME=UTBL_OBJ4004|FIELDS=D_KA1,D_KA2|VALUES=9187,4317</t>
  </si>
  <si>
    <t>TABLENAME=UTBL_OBJ4004|FIELDS=D_KA1,D_KA2|VALUES=9187,4318</t>
  </si>
  <si>
    <t>TABLENAME=UTBL_OBJ4004|FIELDS=D_KA1,D_KA2|VALUES=9187,4319</t>
  </si>
  <si>
    <t>TABLENAME=UTBL_OBJ4004|FIELDS=D_KA1,D_KA2|VALUES=9187,4320</t>
  </si>
  <si>
    <t>TABLENAME=UTBL_OBJ4004|FIELDS=D_KA1,D_KA2|VALUES=9187,4321</t>
  </si>
  <si>
    <t>TABLENAME=UTBL_OBJ4004|FIELDS=D_KA1,D_KA2|VALUES=9187,4324</t>
  </si>
  <si>
    <t>TABLENAME=UTBL_OBJ4004|FIELDS=D_KA1,D_KA2|VALUES=9187,4325</t>
  </si>
  <si>
    <t>TABLENAME=UTBL_OBJ4004|FIELDS=D_KA1,D_KA2|VALUES=9187,4326</t>
  </si>
  <si>
    <t>TABLENAME=UTBL_OBJ4004|FIELDS=D_KA1,D_KA2|VALUES=9187,4327</t>
  </si>
  <si>
    <t>TABLENAME=UTBL_OBJ4004|FIELDS=D_KA1,D_KA2|VALUES=9187,4329</t>
  </si>
  <si>
    <t>TABLENAME=UTBL_OBJ4004|FIELDS=D_KA1,D_KA2|VALUES=9187,4330</t>
  </si>
  <si>
    <t>TABLENAME=UTBL_OBJ4004|FIELDS=D_KA1,D_KA2|VALUES=9187,4331</t>
  </si>
  <si>
    <t>TABLENAME=UTBL_OBJ4004|FIELDS=D_KA1,D_KA2|VALUES=9187,4332</t>
  </si>
  <si>
    <t>TABLENAME=UTBL_OBJ4004|FIELDS=D_KA1,D_KA2|VALUES=9187,4335</t>
  </si>
  <si>
    <t>TABLENAME=UTBL_OBJ4004|FIELDS=D_KA1,D_KA2|VALUES=9187,4336</t>
  </si>
  <si>
    <t>TABLENAME=UTBL_OBJ4004|FIELDS=D_KA1,D_KA2|VALUES=9187,4337</t>
  </si>
  <si>
    <t>TABLENAME=UTBL_OBJ4004|FIELDS=D_KA1,D_KA2|VALUES=9187,4338</t>
  </si>
  <si>
    <t>TABLENAME=UTBL_OBJ4004|FIELDS=D_KA1,D_KA2|VALUES=9187,4339</t>
  </si>
  <si>
    <t>TABLENAME=UTBL_OBJ4004|FIELDS=D_KA1,D_KA2|VALUES=9187,4341</t>
  </si>
  <si>
    <t>TABLENAME=UTBL_OBJ4004|FIELDS=D_KA1,D_KA2|VALUES=9187,4342</t>
  </si>
  <si>
    <t>TABLENAME=UTBL_OBJ4004|FIELDS=D_KA1,D_KA2|VALUES=9187,4343</t>
  </si>
  <si>
    <t>TABLENAME=UTBL_OBJ4004|FIELDS=D_KA1,D_KA2|VALUES=9187,4344</t>
  </si>
  <si>
    <t>TABLENAME=UTBL_OBJ4004|FIELDS=D_KA1,D_KA2|VALUES=9187,4346</t>
  </si>
  <si>
    <t>TABLENAME=UTBL_OBJ4004|FIELDS=D_KA1,D_KA2|VALUES=9187,4347</t>
  </si>
  <si>
    <t>TABLENAME=UTBL_OBJ4004|FIELDS=D_KA1,D_KA2|VALUES=9187,4348</t>
  </si>
  <si>
    <t>TABLENAME=UTBL_OBJ4004|FIELDS=D_KA1,D_KA2|VALUES=9187,4349</t>
  </si>
  <si>
    <t>TABLENAME=UTBL_OBJ4004|FIELDS=D_KA1,D_KA2|VALUES=9187,4350</t>
  </si>
  <si>
    <t>TABLENAME=UTBL_OBJ4004|FIELDS=D_KA1,D_KA2|VALUES=9187,4353</t>
  </si>
  <si>
    <t>TABLENAME=UTBL_OBJ4004|FIELDS=D_KA1,D_KA2|VALUES=9187,4354</t>
  </si>
  <si>
    <t>TABLENAME=UTBL_OBJ4004|FIELDS=D_KA1,D_KA2|VALUES=9187,4355</t>
  </si>
  <si>
    <t>TABLENAME=UTBL_OBJ4004|FIELDS=D_KA1,D_KA2|VALUES=9187,4356</t>
  </si>
  <si>
    <t>TABLENAME=UTBL_OBJ4004|FIELDS=D_KA1,D_KA2|VALUES=9187,4357</t>
  </si>
  <si>
    <t>TABLENAME=UTBL_OBJ4004|FIELDS=D_KA1,D_KA2|VALUES=9187,4359</t>
  </si>
  <si>
    <t>TABLENAME=UTBL_OBJ4004|FIELDS=D_KA1,D_KA2|VALUES=9187,4360</t>
  </si>
  <si>
    <t>TABLENAME=UTBL_OBJ4004|FIELDS=D_KA1,D_KA2|VALUES=9187,4361</t>
  </si>
  <si>
    <t>TABLENAME=UTBL_OBJ4004|FIELDS=D_KA1,D_KA2|VALUES=9187,4362</t>
  </si>
  <si>
    <t>TABLENAME=UTBL_OBJ4004|FIELDS=D_KA1,D_KA2|VALUES=9187,4364</t>
  </si>
  <si>
    <t>TABLENAME=UTBL_OBJ4004|FIELDS=D_KA1,D_KA2|VALUES=9187,4365</t>
  </si>
  <si>
    <t>TABLENAME=UTBL_OBJ4004|FIELDS=D_KA1,D_KA2|VALUES=9187,4366</t>
  </si>
  <si>
    <t>TABLENAME=UTBL_OBJ4004|FIELDS=D_KA1,D_KA2|VALUES=9187,4367</t>
  </si>
  <si>
    <t>TABLENAME=UTBL_OBJ4004|FIELDS=D_KA1,D_KA2|VALUES=9187,4368</t>
  </si>
  <si>
    <t>TABLENAME=UTBL_OBJ4004|FIELDS=D_KA1,D_KA2|VALUES=9187,4371</t>
  </si>
  <si>
    <t>TABLENAME=UTBL_OBJ4004|FIELDS=D_KA1,D_KA2|VALUES=9187,4372</t>
  </si>
  <si>
    <t>TABLENAME=UTBL_OBJ4004|FIELDS=D_KA1,D_KA2|VALUES=9187,4373</t>
  </si>
  <si>
    <t>TABLENAME=UTBL_OBJ4004|FIELDS=D_KA1,D_KA2|VALUES=9187,4374</t>
  </si>
  <si>
    <t>TABLENAME=UTBL_OBJ4004|FIELDS=D_KA1,D_KA2|VALUES=9187,4375</t>
  </si>
  <si>
    <t>TABLENAME=UTBL_OBJ4004|FIELDS=D_KA1,D_KA2|VALUES=9187,4377</t>
  </si>
  <si>
    <t>TABLENAME=UTBL_OBJ4004|FIELDS=D_KA1,D_KA2|VALUES=9187,4378</t>
  </si>
  <si>
    <t>TABLENAME=UTBL_OBJ4004|FIELDS=D_KA1,D_KA2|VALUES=9187,4379</t>
  </si>
  <si>
    <t>TABLENAME=UTBL_OBJ4004|FIELDS=D_KA1,D_KA2|VALUES=9187,4380</t>
  </si>
  <si>
    <t>TABLENAME=UTBL_OBJ4004|FIELDS=D_KA1,D_KA2|VALUES=9187,4382</t>
  </si>
  <si>
    <t>TABLENAME=UTBL_OBJ4004|FIELDS=D_KA1,D_KA2|VALUES=9187,4383</t>
  </si>
  <si>
    <t>TABLENAME=UTBL_OBJ4004|FIELDS=D_KA1,D_KA2|VALUES=9187,4384</t>
  </si>
  <si>
    <t>TABLENAME=UTBL_OBJ4004|FIELDS=D_KA1,D_KA2|VALUES=9187,4385</t>
  </si>
  <si>
    <t>TABLENAME=UTBL_OBJ4004|FIELDS=D_KA1,D_KA2|VALUES=9187,4386</t>
  </si>
  <si>
    <t>TABLENAME=UTBL_OBJ4004|FIELDS=D_KA1,D_KA2|VALUES=9187,4389</t>
  </si>
  <si>
    <t>TABLENAME=UTBL_OBJ4004|FIELDS=D_KA1,D_KA2|VALUES=9187,4390</t>
  </si>
  <si>
    <t>TABLENAME=UTBL_OBJ4004|FIELDS=D_KA1,D_KA2|VALUES=9187,4391</t>
  </si>
  <si>
    <t>TABLENAME=UTBL_OBJ4004|FIELDS=D_KA1,D_KA2|VALUES=9187,4392</t>
  </si>
  <si>
    <t>TABLENAME=UTBL_OBJ4004|FIELDS=D_KA1,D_KA2|VALUES=9187,4393</t>
  </si>
  <si>
    <t>TABLENAME=UTBL_OBJ4004|FIELDS=D_KA1,D_KA2|VALUES=9187,4395</t>
  </si>
  <si>
    <t>TABLENAME=UTBL_OBJ4004|FIELDS=D_KA1,D_KA2|VALUES=9187,4396</t>
  </si>
  <si>
    <t>TABLENAME=UTBL_OBJ4004|FIELDS=D_KA1,D_KA2|VALUES=9187,4397</t>
  </si>
  <si>
    <t>TABLENAME=UTBL_OBJ4004|FIELDS=D_KA1,D_KA2|VALUES=9187,4398</t>
  </si>
  <si>
    <t>TABLENAME=UTBL_OBJ4004|FIELDS=D_KA1,D_KA2|VALUES=9187,4400</t>
  </si>
  <si>
    <t>TABLENAME=UTBL_OBJ4004|FIELDS=D_KA1,D_KA2|VALUES=9187,4401</t>
  </si>
  <si>
    <t>TABLENAME=UTBL_OBJ4004|FIELDS=D_KA1,D_KA2|VALUES=9187,4402</t>
  </si>
  <si>
    <t>TABLENAME=UTBL_OBJ4004|FIELDS=D_KA1,D_KA2|VALUES=9187,4403</t>
  </si>
  <si>
    <t>TABLENAME=UTBL_OBJ4004|FIELDS=D_KA1,D_KA2|VALUES=9187,4404</t>
  </si>
  <si>
    <t>Увеличение стоимости нематериальных активов</t>
  </si>
  <si>
    <t>TABLENAME=UTBL_OBJ4004|FIELDS=D_KA1,D_KA2|VALUES=9188,4306</t>
  </si>
  <si>
    <t>TABLENAME=UTBL_OBJ4004|FIELDS=D_KA1,D_KA2|VALUES=9188,4307</t>
  </si>
  <si>
    <t>TABLENAME=UTBL_OBJ4004|FIELDS=D_KA1,D_KA2|VALUES=9188,4308</t>
  </si>
  <si>
    <t>TABLENAME=UTBL_OBJ4004|FIELDS=D_KA1,D_KA2|VALUES=9188,4309</t>
  </si>
  <si>
    <t>TABLENAME=UTBL_OBJ4004|FIELDS=D_KA1,D_KA2|VALUES=9188,4310</t>
  </si>
  <si>
    <t>TABLENAME=UTBL_OBJ4004|FIELDS=D_KA1,D_KA2|VALUES=9188,4312</t>
  </si>
  <si>
    <t>TABLENAME=UTBL_OBJ4004|FIELDS=D_KA1,D_KA2|VALUES=9188,4313</t>
  </si>
  <si>
    <t>TABLENAME=UTBL_OBJ4004|FIELDS=D_KA1,D_KA2|VALUES=9188,4314</t>
  </si>
  <si>
    <t>TABLENAME=UTBL_OBJ4004|FIELDS=D_KA1,D_KA2|VALUES=9188,4315</t>
  </si>
  <si>
    <t>TABLENAME=UTBL_OBJ4004|FIELDS=D_KA1,D_KA2|VALUES=9188,4317</t>
  </si>
  <si>
    <t>TABLENAME=UTBL_OBJ4004|FIELDS=D_KA1,D_KA2|VALUES=9188,4318</t>
  </si>
  <si>
    <t>TABLENAME=UTBL_OBJ4004|FIELDS=D_KA1,D_KA2|VALUES=9188,4319</t>
  </si>
  <si>
    <t>TABLENAME=UTBL_OBJ4004|FIELDS=D_KA1,D_KA2|VALUES=9188,4320</t>
  </si>
  <si>
    <t>TABLENAME=UTBL_OBJ4004|FIELDS=D_KA1,D_KA2|VALUES=9188,4321</t>
  </si>
  <si>
    <t>TABLENAME=UTBL_OBJ4004|FIELDS=D_KA1,D_KA2|VALUES=9188,4324</t>
  </si>
  <si>
    <t>TABLENAME=UTBL_OBJ4004|FIELDS=D_KA1,D_KA2|VALUES=9188,4325</t>
  </si>
  <si>
    <t>TABLENAME=UTBL_OBJ4004|FIELDS=D_KA1,D_KA2|VALUES=9188,4326</t>
  </si>
  <si>
    <t>TABLENAME=UTBL_OBJ4004|FIELDS=D_KA1,D_KA2|VALUES=9188,4327</t>
  </si>
  <si>
    <t>TABLENAME=UTBL_OBJ4004|FIELDS=D_KA1,D_KA2|VALUES=9188,4329</t>
  </si>
  <si>
    <t>TABLENAME=UTBL_OBJ4004|FIELDS=D_KA1,D_KA2|VALUES=9188,4330</t>
  </si>
  <si>
    <t>TABLENAME=UTBL_OBJ4004|FIELDS=D_KA1,D_KA2|VALUES=9188,4331</t>
  </si>
  <si>
    <t>TABLENAME=UTBL_OBJ4004|FIELDS=D_KA1,D_KA2|VALUES=9188,4332</t>
  </si>
  <si>
    <t>TABLENAME=UTBL_OBJ4004|FIELDS=D_KA1,D_KA2|VALUES=9188,4335</t>
  </si>
  <si>
    <t>TABLENAME=UTBL_OBJ4004|FIELDS=D_KA1,D_KA2|VALUES=9188,4336</t>
  </si>
  <si>
    <t>TABLENAME=UTBL_OBJ4004|FIELDS=D_KA1,D_KA2|VALUES=9188,4337</t>
  </si>
  <si>
    <t>TABLENAME=UTBL_OBJ4004|FIELDS=D_KA1,D_KA2|VALUES=9188,4338</t>
  </si>
  <si>
    <t>TABLENAME=UTBL_OBJ4004|FIELDS=D_KA1,D_KA2|VALUES=9188,4339</t>
  </si>
  <si>
    <t>TABLENAME=UTBL_OBJ4004|FIELDS=D_KA1,D_KA2|VALUES=9188,4341</t>
  </si>
  <si>
    <t>TABLENAME=UTBL_OBJ4004|FIELDS=D_KA1,D_KA2|VALUES=9188,4342</t>
  </si>
  <si>
    <t>TABLENAME=UTBL_OBJ4004|FIELDS=D_KA1,D_KA2|VALUES=9175,4346</t>
  </si>
  <si>
    <t>TABLENAME=UTBL_OBJ4004|FIELDS=D_KA1,D_KA2|VALUES=9175,4347</t>
  </si>
  <si>
    <t>TABLENAME=UTBL_OBJ4004|FIELDS=D_KA1,D_KA2|VALUES=9175,4348</t>
  </si>
  <si>
    <t>TABLENAME=UTBL_OBJ4004|FIELDS=D_KA1,D_KA2|VALUES=9175,4349</t>
  </si>
  <si>
    <t>TABLENAME=UTBL_OBJ4004|FIELDS=D_KA1,D_KA2|VALUES=9175,4350</t>
  </si>
  <si>
    <t>TABLENAME=UTBL_OBJ4004|FIELDS=D_KA1,D_KA2|VALUES=9175,4353</t>
  </si>
  <si>
    <t>TABLENAME=UTBL_OBJ4004|FIELDS=D_KA1,D_KA2|VALUES=9175,4354</t>
  </si>
  <si>
    <t>TABLENAME=UTBL_OBJ4004|FIELDS=D_KA1,D_KA2|VALUES=9175,4355</t>
  </si>
  <si>
    <t>TABLENAME=UTBL_OBJ4004|FIELDS=D_KA1,D_KA2|VALUES=9175,4356</t>
  </si>
  <si>
    <t>TABLENAME=UTBL_OBJ4004|FIELDS=D_KA1,D_KA2|VALUES=9175,4357</t>
  </si>
  <si>
    <t>TABLENAME=UTBL_OBJ4004|FIELDS=D_KA1,D_KA2|VALUES=9175,4359</t>
  </si>
  <si>
    <t>TABLENAME=UTBL_OBJ4004|FIELDS=D_KA1,D_KA2|VALUES=9175,4360</t>
  </si>
  <si>
    <t>TABLENAME=UTBL_OBJ4004|FIELDS=D_KA1,D_KA2|VALUES=9175,4361</t>
  </si>
  <si>
    <t>TABLENAME=UTBL_OBJ4004|FIELDS=D_KA1,D_KA2|VALUES=9175,4362</t>
  </si>
  <si>
    <t>TABLENAME=UTBL_OBJ4004|FIELDS=D_KA1,D_KA2|VALUES=9175,4364</t>
  </si>
  <si>
    <t>TABLENAME=UTBL_OBJ4004|FIELDS=D_KA1,D_KA2|VALUES=9175,4365</t>
  </si>
  <si>
    <t>TABLENAME=UTBL_OBJ4004|FIELDS=D_KA1,D_KA2|VALUES=9175,4366</t>
  </si>
  <si>
    <t>TABLENAME=UTBL_OBJ4004|FIELDS=D_KA1,D_KA2|VALUES=9175,4367</t>
  </si>
  <si>
    <t>TABLENAME=UTBL_OBJ4004|FIELDS=D_KA1,D_KA2|VALUES=9175,4368</t>
  </si>
  <si>
    <t>TABLENAME=UTBL_OBJ4004|FIELDS=D_KA1,D_KA2|VALUES=9175,4371</t>
  </si>
  <si>
    <t>TABLENAME=UTBL_OBJ4004|FIELDS=D_KA1,D_KA2|VALUES=9175,4372</t>
  </si>
  <si>
    <t>TABLENAME=UTBL_OBJ4004|FIELDS=D_KA1,D_KA2|VALUES=9175,4373</t>
  </si>
  <si>
    <t>TABLENAME=UTBL_OBJ4004|FIELDS=D_KA1,D_KA2|VALUES=9175,4374</t>
  </si>
  <si>
    <t>TABLENAME=UTBL_OBJ4004|FIELDS=D_KA1,D_KA2|VALUES=9175,4375</t>
  </si>
  <si>
    <t>TABLENAME=UTBL_OBJ4004|FIELDS=D_KA1,D_KA2|VALUES=9175,4377</t>
  </si>
  <si>
    <t>TABLENAME=UTBL_OBJ4004|FIELDS=D_KA1,D_KA2|VALUES=9175,4378</t>
  </si>
  <si>
    <t>TABLENAME=UTBL_OBJ4004|FIELDS=D_KA1,D_KA2|VALUES=9175,4379</t>
  </si>
  <si>
    <t>TABLENAME=UTBL_OBJ4004|FIELDS=D_KA1,D_KA2|VALUES=9175,4380</t>
  </si>
  <si>
    <t>TABLENAME=UTBL_OBJ4004|FIELDS=D_KA1,D_KA2|VALUES=9175,4382</t>
  </si>
  <si>
    <t>TABLENAME=UTBL_OBJ4004|FIELDS=D_KA1,D_KA2|VALUES=9175,4383</t>
  </si>
  <si>
    <t>TABLENAME=UTBL_OBJ4004|FIELDS=D_KA1,D_KA2|VALUES=9175,4384</t>
  </si>
  <si>
    <t>TABLENAME=UTBL_OBJ4004|FIELDS=D_KA1,D_KA2|VALUES=9175,4385</t>
  </si>
  <si>
    <t>TABLENAME=UTBL_OBJ4004|FIELDS=D_KA1,D_KA2|VALUES=9175,4386</t>
  </si>
  <si>
    <t>TABLENAME=UTBL_OBJ4004|FIELDS=D_KA1,D_KA2|VALUES=9175,4389</t>
  </si>
  <si>
    <t>TABLENAME=UTBL_OBJ4004|FIELDS=D_KA1,D_KA2|VALUES=9175,4390</t>
  </si>
  <si>
    <t>TABLENAME=UTBL_OBJ4004|FIELDS=D_KA1,D_KA2|VALUES=9175,4391</t>
  </si>
  <si>
    <t>TABLENAME=UTBL_OBJ4004|FIELDS=D_KA1,D_KA2|VALUES=9175,4392</t>
  </si>
  <si>
    <t>TABLENAME=UTBL_OBJ4004|FIELDS=D_KA1,D_KA2|VALUES=9175,4393</t>
  </si>
  <si>
    <t>TABLENAME=UTBL_OBJ4004|FIELDS=D_KA1,D_KA2|VALUES=9175,4395</t>
  </si>
  <si>
    <t>TABLENAME=UTBL_OBJ4004|FIELDS=D_KA1,D_KA2|VALUES=9175,4396</t>
  </si>
  <si>
    <t>TABLENAME=UTBL_OBJ4004|FIELDS=D_KA1,D_KA2|VALUES=9175,4397</t>
  </si>
  <si>
    <t>TABLENAME=UTBL_OBJ4004|FIELDS=D_KA1,D_KA2|VALUES=9175,4398</t>
  </si>
  <si>
    <t>TABLENAME=UTBL_OBJ4004|FIELDS=D_KA1,D_KA2|VALUES=9175,4400</t>
  </si>
  <si>
    <t>TABLENAME=UTBL_OBJ4004|FIELDS=D_KA1,D_KA2|VALUES=9175,4401</t>
  </si>
  <si>
    <t>TABLENAME=UTBL_OBJ4004|FIELDS=D_KA1,D_KA2|VALUES=9175,4402</t>
  </si>
  <si>
    <t>TABLENAME=UTBL_OBJ4004|FIELDS=D_KA1,D_KA2|VALUES=9175,4403</t>
  </si>
  <si>
    <t>TABLENAME=UTBL_OBJ4004|FIELDS=D_KA1,D_KA2|VALUES=9175,4404</t>
  </si>
  <si>
    <t>транспортные услуги</t>
  </si>
  <si>
    <t>TABLENAME=UTBL_OBJ4004|FIELDS=D_KA1,D_KA2|VALUES=9176,4306</t>
  </si>
  <si>
    <t>TABLENAME=UTBL_OBJ4004|FIELDS=D_KA1,D_KA2|VALUES=9176,4307</t>
  </si>
  <si>
    <t>TABLENAME=UTBL_OBJ4004|FIELDS=D_KA1,D_KA2|VALUES=9176,4308</t>
  </si>
  <si>
    <t>TABLENAME=UTBL_OBJ4004|FIELDS=D_KA1,D_KA2|VALUES=9176,4309</t>
  </si>
  <si>
    <t>TABLENAME=UTBL_OBJ4004|FIELDS=D_KA1,D_KA2|VALUES=9176,4310</t>
  </si>
  <si>
    <t>TABLENAME=UTBL_OBJ4004|FIELDS=D_KA1,D_KA2|VALUES=9176,4312</t>
  </si>
  <si>
    <t>TABLENAME=UTBL_OBJ4004|FIELDS=D_KA1,D_KA2|VALUES=9176,4313</t>
  </si>
  <si>
    <t>TABLENAME=UTBL_OBJ4004|FIELDS=D_KA1,D_KA2|VALUES=9176,4314</t>
  </si>
  <si>
    <t>TABLENAME=UTBL_OBJ4004|FIELDS=D_KA1,D_KA2|VALUES=9176,4315</t>
  </si>
  <si>
    <t>TABLENAME=UTBL_OBJ4004|FIELDS=D_KA1,D_KA2|VALUES=9176,4317</t>
  </si>
  <si>
    <t>TABLENAME=UTBL_OBJ4004|FIELDS=D_KA1,D_KA2|VALUES=9176,4318</t>
  </si>
  <si>
    <t>TABLENAME=UTBL_OBJ4004|FIELDS=D_KA1,D_KA2|VALUES=9176,4319</t>
  </si>
  <si>
    <t>TABLENAME=UTBL_OBJ4004|FIELDS=D_KA1,D_KA2|VALUES=9176,4320</t>
  </si>
  <si>
    <t>TABLENAME=UTBL_OBJ4004|FIELDS=D_KA1,D_KA2|VALUES=9176,4321</t>
  </si>
  <si>
    <t>TABLENAME=UTBL_OBJ4004|FIELDS=D_KA1,D_KA2|VALUES=9176,4324</t>
  </si>
  <si>
    <t>TABLENAME=UTBL_OBJ4004|FIELDS=D_KA1,D_KA2|VALUES=9176,4325</t>
  </si>
  <si>
    <t>TABLENAME=UTBL_OBJ4004|FIELDS=D_KA1,D_KA2|VALUES=9176,4326</t>
  </si>
  <si>
    <t>TABLENAME=UTBL_OBJ4004|FIELDS=D_KA1,D_KA2|VALUES=9176,4327</t>
  </si>
  <si>
    <t>TABLENAME=UTBL_OBJ4004|FIELDS=D_KA1,D_KA2|VALUES=9176,4329</t>
  </si>
  <si>
    <t>TABLENAME=UTBL_OBJ4004|FIELDS=D_KA1,D_KA2|VALUES=9176,4330</t>
  </si>
  <si>
    <t>TABLENAME=UTBL_OBJ4004|FIELDS=D_KA1,D_KA2|VALUES=9176,4331</t>
  </si>
  <si>
    <t>TABLENAME=UTBL_OBJ4004|FIELDS=D_KA1,D_KA2|VALUES=9176,4332</t>
  </si>
  <si>
    <t>TABLENAME=UTBL_OBJ4004|FIELDS=D_KA1,D_KA2|VALUES=9176,4335</t>
  </si>
  <si>
    <t>TABLENAME=UTBL_OBJ4004|FIELDS=D_KA1,D_KA2|VALUES=9176,4336</t>
  </si>
  <si>
    <t>TABLENAME=UTBL_OBJ4004|FIELDS=D_KA1,D_KA2|VALUES=9176,4337</t>
  </si>
  <si>
    <t>TABLENAME=UTBL_OBJ4004|FIELDS=D_KA1,D_KA2|VALUES=9176,4338</t>
  </si>
  <si>
    <t>TABLENAME=UTBL_OBJ4004|FIELDS=D_KA1,D_KA2|VALUES=9176,4339</t>
  </si>
  <si>
    <t>TABLENAME=UTBL_OBJ4004|FIELDS=D_KA1,D_KA2|VALUES=9176,4341</t>
  </si>
  <si>
    <t>TABLENAME=UTBL_OBJ4004|FIELDS=D_KA1,D_KA2|VALUES=9176,4342</t>
  </si>
  <si>
    <t>TABLENAME=UTBL_OBJ4004|FIELDS=D_KA1,D_KA2|VALUES=9176,4343</t>
  </si>
  <si>
    <t>TABLENAME=UTBL_OBJ4004|FIELDS=D_KA1,D_KA2|VALUES=9176,4344</t>
  </si>
  <si>
    <t>TABLENAME=UTBL_OBJ4004|FIELDS=D_KA1,D_KA2|VALUES=9176,4346</t>
  </si>
  <si>
    <t>TABLENAME=UTBL_OBJ4004|FIELDS=D_KA1,D_KA2|VALUES=9176,4347</t>
  </si>
  <si>
    <t>TABLENAME=UTBL_OBJ4004|FIELDS=D_KA1,D_KA2|VALUES=9176,4348</t>
  </si>
  <si>
    <t>TABLENAME=UTBL_OBJ4004|FIELDS=D_KA1,D_KA2|VALUES=9176,4349</t>
  </si>
  <si>
    <t>TABLENAME=UTBL_OBJ4004|FIELDS=D_KA1,D_KA2|VALUES=9176,4350</t>
  </si>
  <si>
    <t>TABLENAME=UTBL_OBJ4004|FIELDS=D_KA1,D_KA2|VALUES=9176,4353</t>
  </si>
  <si>
    <t>TABLENAME=UTBL_OBJ4004|FIELDS=D_KA1,D_KA2|VALUES=9176,4354</t>
  </si>
  <si>
    <t>TABLENAME=UTBL_OBJ4004|FIELDS=D_KA1,D_KA2|VALUES=9176,4355</t>
  </si>
  <si>
    <t>TABLENAME=UTBL_OBJ4004|FIELDS=D_KA1,D_KA2|VALUES=9176,4356</t>
  </si>
  <si>
    <t>TABLENAME=UTBL_OBJ4004|FIELDS=D_KA1,D_KA2|VALUES=9176,4357</t>
  </si>
  <si>
    <t>TABLENAME=UTBL_OBJ4004|FIELDS=D_KA1,D_KA2|VALUES=9176,4359</t>
  </si>
  <si>
    <t>TABLENAME=UTBL_OBJ4004|FIELDS=D_KA1,D_KA2|VALUES=9176,4360</t>
  </si>
  <si>
    <t>TABLENAME=UTBL_OBJ4004|FIELDS=D_KA1,D_KA2|VALUES=9176,4361</t>
  </si>
  <si>
    <t>TABLENAME=UTBL_OBJ4004|FIELDS=D_KA1,D_KA2|VALUES=9176,4362</t>
  </si>
  <si>
    <t>TABLENAME=UTBL_OBJ4004|FIELDS=D_KA1,D_KA2|VALUES=9176,4364</t>
  </si>
  <si>
    <t>TABLENAME=UTBL_OBJ4004|FIELDS=D_KA1,D_KA2|VALUES=9176,4365</t>
  </si>
  <si>
    <t>TABLENAME=UTBL_OBJ4004|FIELDS=D_KA1,D_KA2|VALUES=9176,4366</t>
  </si>
  <si>
    <t>TABLENAME=UTBL_OBJ4004|FIELDS=D_KA1,D_KA2|VALUES=9176,4367</t>
  </si>
  <si>
    <t>TABLENAME=UTBL_OBJ4004|FIELDS=D_KA1,D_KA2|VALUES=9176,4368</t>
  </si>
  <si>
    <t>TABLENAME=UTBL_OBJ4004|FIELDS=D_KA1,D_KA2|VALUES=9176,4371</t>
  </si>
  <si>
    <t>TABLENAME=UTBL_OBJ4004|FIELDS=D_KA1,D_KA2|VALUES=9176,4372</t>
  </si>
  <si>
    <t>TABLENAME=UTBL_OBJ4004|FIELDS=D_KA1,D_KA2|VALUES=9176,4373</t>
  </si>
  <si>
    <t>TABLENAME=UTBL_OBJ4004|FIELDS=D_KA1,D_KA2|VALUES=9176,4374</t>
  </si>
  <si>
    <t>TABLENAME=UTBL_OBJ4004|FIELDS=D_KA1,D_KA2|VALUES=9176,4375</t>
  </si>
  <si>
    <t>TABLENAME=UTBL_OBJ4004|FIELDS=D_KA1,D_KA2|VALUES=9176,4377</t>
  </si>
  <si>
    <t>TABLENAME=UTBL_OBJ4004|FIELDS=D_KA1,D_KA2|VALUES=9176,4378</t>
  </si>
  <si>
    <t>TABLENAME=UTBL_OBJ4004|FIELDS=D_KA1,D_KA2|VALUES=9176,4379</t>
  </si>
  <si>
    <t>TABLENAME=UTBL_OBJ4004|FIELDS=D_KA1,D_KA2|VALUES=9176,4380</t>
  </si>
  <si>
    <t>TABLENAME=UTBL_OBJ4004|FIELDS=D_KA1,D_KA2|VALUES=9176,4382</t>
  </si>
  <si>
    <t>TABLENAME=UTBL_OBJ4004|FIELDS=D_KA1,D_KA2|VALUES=9176,4383</t>
  </si>
  <si>
    <t>TABLENAME=UTBL_OBJ4004|FIELDS=D_KA1,D_KA2|VALUES=9176,4384</t>
  </si>
  <si>
    <t>TABLENAME=UTBL_OBJ4004|FIELDS=D_KA1,D_KA2|VALUES=9176,4385</t>
  </si>
  <si>
    <t>TABLENAME=UTBL_OBJ4004|FIELDS=D_KA1,D_KA2|VALUES=9176,4386</t>
  </si>
  <si>
    <t>TABLENAME=UTBL_OBJ4004|FIELDS=D_KA1,D_KA2|VALUES=9176,4389</t>
  </si>
  <si>
    <t>TABLENAME=UTBL_OBJ4004|FIELDS=D_KA1,D_KA2|VALUES=9176,4390</t>
  </si>
  <si>
    <t>TABLENAME=UTBL_OBJ4004|FIELDS=D_KA1,D_KA2|VALUES=9176,4391</t>
  </si>
  <si>
    <t>TABLENAME=UTBL_OBJ4004|FIELDS=D_KA1,D_KA2|VALUES=9176,4392</t>
  </si>
  <si>
    <t>TABLENAME=UTBL_OBJ4004|FIELDS=D_KA1,D_KA2|VALUES=9176,4393</t>
  </si>
  <si>
    <t>TABLENAME=UTBL_OBJ4004|FIELDS=D_KA1,D_KA2|VALUES=9176,4395</t>
  </si>
  <si>
    <t>TABLENAME=UTBL_OBJ4004|FIELDS=D_KA1,D_KA2|VALUES=9176,4396</t>
  </si>
  <si>
    <t>TABLENAME=UTBL_OBJ4004|FIELDS=D_KA1,D_KA2|VALUES=9176,4397</t>
  </si>
  <si>
    <t>TABLENAME=UTBL_OBJ4004|FIELDS=D_KA1,D_KA2|VALUES=9176,4398</t>
  </si>
  <si>
    <t>TABLENAME=UTBL_OBJ4004|FIELDS=D_KA1,D_KA2|VALUES=9176,4400</t>
  </si>
  <si>
    <t>TABLENAME=UTBL_OBJ4004|FIELDS=D_KA1,D_KA2|VALUES=9176,4401</t>
  </si>
  <si>
    <t>TABLENAME=UTBL_OBJ4004|FIELDS=D_KA1,D_KA2|VALUES=9176,4402</t>
  </si>
  <si>
    <t>TABLENAME=UTBL_OBJ4004|FIELDS=D_KA1,D_KA2|VALUES=9176,4403</t>
  </si>
  <si>
    <t>TABLENAME=UTBL_OBJ4004|FIELDS=D_KA1,D_KA2|VALUES=9176,4404</t>
  </si>
  <si>
    <t>коммунальные услуги</t>
  </si>
  <si>
    <t>TABLENAME=UTBL_OBJ4004|FIELDS=D_KA1,D_KA2|VALUES=9177,4306</t>
  </si>
  <si>
    <t>TABLENAME=UTBL_OBJ4004|FIELDS=D_KA1,D_KA2|VALUES=9177,4307</t>
  </si>
  <si>
    <t>TABLENAME=UTBL_OBJ4004|FIELDS=D_KA1,D_KA2|VALUES=9177,4308</t>
  </si>
  <si>
    <t>TABLENAME=UTBL_OBJ4004|FIELDS=D_KA1,D_KA2|VALUES=9177,4309</t>
  </si>
  <si>
    <t>TABLENAME=UTBL_OBJ4004|FIELDS=D_KA1,D_KA2|VALUES=9177,4310</t>
  </si>
  <si>
    <t>TABLENAME=UTBL_OBJ4004|FIELDS=D_KA1,D_KA2|VALUES=9177,4312</t>
  </si>
  <si>
    <t>TABLENAME=UTBL_OBJ4004|FIELDS=D_KA1,D_KA2|VALUES=9177,4313</t>
  </si>
  <si>
    <t>TABLENAME=UTBL_OBJ4004|FIELDS=D_KA1,D_KA2|VALUES=9177,4314</t>
  </si>
  <si>
    <t>TABLENAME=UTBL_OBJ4004|FIELDS=D_KA1,D_KA2|VALUES=9177,4315</t>
  </si>
  <si>
    <t>TABLENAME=UTBL_OBJ4004|FIELDS=D_KA1,D_KA2|VALUES=9177,4317</t>
  </si>
  <si>
    <t>TABLENAME=UTBL_OBJ4004|FIELDS=D_KA1,D_KA2|VALUES=9177,4318</t>
  </si>
  <si>
    <t>TABLENAME=UTBL_OBJ4004|FIELDS=D_KA1,D_KA2|VALUES=9177,4319</t>
  </si>
  <si>
    <t>TABLENAME=UTBL_OBJ4004|FIELDS=D_KA1,D_KA2|VALUES=9177,4320</t>
  </si>
  <si>
    <t>TABLENAME=UTBL_OBJ4004|FIELDS=D_KA1,D_KA2|VALUES=9177,4321</t>
  </si>
  <si>
    <t>TABLENAME=UTBL_OBJ4004|FIELDS=D_KA1,D_KA2|VALUES=9177,4324</t>
  </si>
  <si>
    <t>TABLENAME=UTBL_OBJ4004|FIELDS=D_KA1,D_KA2|VALUES=9177,4325</t>
  </si>
  <si>
    <t>TABLENAME=UTBL_OBJ4004|FIELDS=D_KA1,D_KA2|VALUES=9177,4326</t>
  </si>
  <si>
    <t>TABLENAME=UTBL_OBJ4004|FIELDS=D_KA1,D_KA2|VALUES=9177,4327</t>
  </si>
  <si>
    <t>TABLENAME=UTBL_OBJ4004|FIELDS=D_KA1,D_KA2|VALUES=9177,4329</t>
  </si>
  <si>
    <t>TABLENAME=UTBL_OBJ4004|FIELDS=D_KA1,D_KA2|VALUES=9177,4330</t>
  </si>
  <si>
    <t>TABLENAME=UTBL_OBJ4004|FIELDS=D_KA1,D_KA2|VALUES=9177,4331</t>
  </si>
  <si>
    <t>TABLENAME=UTBL_OBJ4004|FIELDS=D_KA1,D_KA2|VALUES=9177,4332</t>
  </si>
  <si>
    <t>TABLENAME=UTBL_OBJ4004|FIELDS=D_KA1,D_KA2|VALUES=9177,4335</t>
  </si>
  <si>
    <t>TABLENAME=UTBL_OBJ4004|FIELDS=D_KA1,D_KA2|VALUES=9177,4336</t>
  </si>
  <si>
    <t>TABLENAME=UTBL_OBJ4004|FIELDS=D_KA1,D_KA2|VALUES=9177,4337</t>
  </si>
  <si>
    <t>TABLENAME=UTBL_OBJ4004|FIELDS=D_KA1,D_KA2|VALUES=9177,4338</t>
  </si>
  <si>
    <t>TABLENAME=UTBL_OBJ4004|FIELDS=D_KA1,D_KA2|VALUES=9177,4339</t>
  </si>
  <si>
    <t>TABLENAME=UTBL_OBJ4004|FIELDS=D_KA1,D_KA2|VALUES=9177,4341</t>
  </si>
  <si>
    <t>TABLENAME=UTBL_OBJ4004|FIELDS=D_KA1,D_KA2|VALUES=9177,4342</t>
  </si>
  <si>
    <t>TABLENAME=UTBL_OBJ4004|FIELDS=D_KA1,D_KA2|VALUES=9177,4343</t>
  </si>
  <si>
    <t>TABLENAME=UTBL_OBJ4004|FIELDS=D_KA1,D_KA2|VALUES=9177,4344</t>
  </si>
  <si>
    <t>TABLENAME=UTBL_OBJ4004|FIELDS=D_KA1,D_KA2|VALUES=9177,4346</t>
  </si>
  <si>
    <t>TABLENAME=UTBL_OBJ4004|FIELDS=D_KA1,D_KA2|VALUES=9177,4347</t>
  </si>
  <si>
    <t>TABLENAME=UTBL_OBJ4004|FIELDS=D_KA1,D_KA2|VALUES=9177,4348</t>
  </si>
  <si>
    <t>TABLENAME=UTBL_OBJ4004|FIELDS=D_KA1,D_KA2|VALUES=9177,4349</t>
  </si>
  <si>
    <t>TABLENAME=UTBL_OBJ4004|FIELDS=D_KA1,D_KA2|VALUES=9177,4350</t>
  </si>
  <si>
    <t>TABLENAME=UTBL_OBJ4004|FIELDS=D_KA1,D_KA2|VALUES=9177,4353</t>
  </si>
  <si>
    <t>TABLENAME=UTBL_OBJ4004|FIELDS=D_KA1,D_KA2|VALUES=9177,4354</t>
  </si>
  <si>
    <t>TABLENAME=UTBL_OBJ4004|FIELDS=D_KA1,D_KA2|VALUES=9177,4355</t>
  </si>
  <si>
    <t>TABLENAME=UTBL_OBJ4004|FIELDS=D_KA1,D_KA2|VALUES=9177,4356</t>
  </si>
  <si>
    <t>TABLENAME=UTBL_OBJ4004|FIELDS=D_KA1,D_KA2|VALUES=9177,4357</t>
  </si>
  <si>
    <t>TABLENAME=UTBL_OBJ4004|FIELDS=D_KA1,D_KA2|VALUES=9177,4359</t>
  </si>
  <si>
    <t>TABLENAME=UTBL_OBJ4004|FIELDS=D_KA1,D_KA2|VALUES=9177,4360</t>
  </si>
  <si>
    <t>TABLENAME=UTBL_OBJ4004|FIELDS=D_KA1,D_KA2|VALUES=9177,4361</t>
  </si>
  <si>
    <t>TABLENAME=UTBL_OBJ4004|FIELDS=D_KA1,D_KA2|VALUES=9177,4362</t>
  </si>
  <si>
    <t>TABLENAME=UTBL_OBJ4004|FIELDS=D_KA1,D_KA2|VALUES=9177,4364</t>
  </si>
  <si>
    <t>TABLENAME=UTBL_OBJ4004|FIELDS=D_KA1,D_KA2|VALUES=9177,4365</t>
  </si>
  <si>
    <t>TABLENAME=UTBL_OBJ4004|FIELDS=D_KA1,D_KA2|VALUES=9177,4366</t>
  </si>
  <si>
    <t>TABLENAME=UTBL_OBJ4004|FIELDS=D_KA1,D_KA2|VALUES=9177,4367</t>
  </si>
  <si>
    <t>TABLENAME=UTBL_OBJ4004|FIELDS=D_KA1,D_KA2|VALUES=9177,4368</t>
  </si>
  <si>
    <t>TABLENAME=UTBL_OBJ4004|FIELDS=D_KA1,D_KA2|VALUES=9177,4371</t>
  </si>
  <si>
    <t>TABLENAME=UTBL_OBJ4004|FIELDS=D_KA1,D_KA2|VALUES=9177,4372</t>
  </si>
  <si>
    <t>TABLENAME=UTBL_OBJ4004|FIELDS=D_KA1,D_KA2|VALUES=9177,4373</t>
  </si>
  <si>
    <t>TABLENAME=UTBL_OBJ4004|FIELDS=D_KA1,D_KA2|VALUES=9177,4374</t>
  </si>
  <si>
    <t>TABLENAME=UTBL_OBJ4004|FIELDS=D_KA1,D_KA2|VALUES=9177,4375</t>
  </si>
  <si>
    <t>TABLENAME=UTBL_OBJ4004|FIELDS=D_KA1,D_KA2|VALUES=9177,4377</t>
  </si>
  <si>
    <t>TABLENAME=UTBL_OBJ4004|FIELDS=D_KA1,D_KA2|VALUES=9177,4378</t>
  </si>
  <si>
    <t>TABLENAME=UTBL_OBJ4004|FIELDS=D_KA1,D_KA2|VALUES=9177,4379</t>
  </si>
  <si>
    <t>TABLENAME=UTBL_OBJ4004|FIELDS=D_KA1,D_KA2|VALUES=9177,4380</t>
  </si>
  <si>
    <t>TABLENAME=UTBL_OBJ4004|FIELDS=D_KA1,D_KA2|VALUES=9177,4382</t>
  </si>
  <si>
    <t>TABLENAME=UTBL_OBJ4004|FIELDS=D_KA1,D_KA2|VALUES=9177,4383</t>
  </si>
  <si>
    <t>TABLENAME=UTBL_OBJ4004|FIELDS=D_KA1,D_KA2|VALUES=9177,4384</t>
  </si>
  <si>
    <t>TABLENAME=UTBL_OBJ4004|FIELDS=D_KA1,D_KA2|VALUES=9177,4385</t>
  </si>
  <si>
    <t>TABLENAME=UTBL_OBJ4004|FIELDS=D_KA1,D_KA2|VALUES=9177,4386</t>
  </si>
  <si>
    <t>TABLENAME=UTBL_OBJ4004|FIELDS=D_KA1,D_KA2|VALUES=9177,4389</t>
  </si>
  <si>
    <t>TABLENAME=UTBL_OBJ4004|FIELDS=D_KA1,D_KA2|VALUES=9177,4390</t>
  </si>
  <si>
    <t>TABLENAME=UTBL_OBJ4004|FIELDS=D_KA1,D_KA2|VALUES=9177,4391</t>
  </si>
  <si>
    <t>TABLENAME=UTBL_OBJ4004|FIELDS=D_KA1,D_KA2|VALUES=9177,4392</t>
  </si>
  <si>
    <t>TABLENAME=UTBL_OBJ4004|FIELDS=D_KA1,D_KA2|VALUES=9177,4393</t>
  </si>
  <si>
    <t>TABLENAME=UTBL_OBJ4004|FIELDS=D_KA1,D_KA2|VALUES=9177,4395</t>
  </si>
  <si>
    <t>TABLENAME=UTBL_OBJ4004|FIELDS=D_KA1,D_KA2|VALUES=9177,4396</t>
  </si>
  <si>
    <t>TABLENAME=UTBL_OBJ4004|FIELDS=D_KA1,D_KA2|VALUES=9177,4397</t>
  </si>
  <si>
    <t>TABLENAME=UTBL_OBJ4004|FIELDS=D_KA1,D_KA2|VALUES=9177,4398</t>
  </si>
  <si>
    <t>TABLENAME=UTBL_OBJ4004|FIELDS=D_KA1,D_KA2|VALUES=9177,4400</t>
  </si>
  <si>
    <t>TABLENAME=UTBL_OBJ4004|FIELDS=D_KA1,D_KA2|VALUES=9177,4401</t>
  </si>
  <si>
    <t>TABLENAME=UTBL_OBJ4004|FIELDS=D_KA1,D_KA2|VALUES=9177,4402</t>
  </si>
  <si>
    <t>TABLENAME=UTBL_OBJ4004|FIELDS=D_KA1,D_KA2|VALUES=9177,4403</t>
  </si>
  <si>
    <t>TABLENAME=UTBL_OBJ4004|FIELDS=D_KA1,D_KA2|VALUES=9177,4404</t>
  </si>
  <si>
    <t>арендная плата за пользование имуществом</t>
  </si>
  <si>
    <t>TABLENAME=UTBL_OBJ4004|FIELDS=D_KA1,D_KA2|VALUES=9178,4306</t>
  </si>
  <si>
    <t>TABLENAME=UTBL_OBJ4004|FIELDS=D_KA1,D_KA2|VALUES=9178,4307</t>
  </si>
  <si>
    <t>TABLENAME=UTBL_OBJ4004|FIELDS=D_KA1,D_KA2|VALUES=9178,4308</t>
  </si>
  <si>
    <t>TABLENAME=UTBL_OBJ4004|FIELDS=D_KA1,D_KA2|VALUES=9178,4309</t>
  </si>
  <si>
    <t>TABLENAME=UTBL_OBJ4004|FIELDS=D_KA1,D_KA2|VALUES=9178,4310</t>
  </si>
  <si>
    <t>TABLENAME=UTBL_OBJ4004|FIELDS=D_KA1,D_KA2|VALUES=9178,4312</t>
  </si>
  <si>
    <t>TABLENAME=UTBL_OBJ4004|FIELDS=D_KA1,D_KA2|VALUES=9178,4313</t>
  </si>
  <si>
    <t>TABLENAME=UTBL_OBJ4004|FIELDS=D_KA1,D_KA2|VALUES=9178,4314</t>
  </si>
  <si>
    <t>TABLENAME=UTBL_OBJ4004|FIELDS=D_KA1,D_KA2|VALUES=9178,4315</t>
  </si>
  <si>
    <t>TABLENAME=UTBL_OBJ4004|FIELDS=D_KA1,D_KA2|VALUES=9178,4317</t>
  </si>
  <si>
    <t>TABLENAME=UTBL_OBJ4004|FIELDS=D_KA1,D_KA2|VALUES=9178,4318</t>
  </si>
  <si>
    <t>TABLENAME=UTBL_OBJ4004|FIELDS=D_KA1,D_KA2|VALUES=9178,4319</t>
  </si>
  <si>
    <t>TABLENAME=UTBL_OBJ4004|FIELDS=D_KA1,D_KA2|VALUES=9178,4320</t>
  </si>
  <si>
    <t>TABLENAME=UTBL_OBJ4004|FIELDS=D_KA1,D_KA2|VALUES=9178,4321</t>
  </si>
  <si>
    <t>TABLENAME=UTBL_OBJ4004|FIELDS=D_KA1,D_KA2|VALUES=9178,4324</t>
  </si>
  <si>
    <t>TABLENAME=UTBL_OBJ4004|FIELDS=D_KA1,D_KA2|VALUES=9178,4325</t>
  </si>
  <si>
    <t>TABLENAME=UTBL_OBJ4004|FIELDS=D_KA1,D_KA2|VALUES=9178,4326</t>
  </si>
  <si>
    <t>TABLENAME=UTBL_OBJ4004|FIELDS=D_KA1,D_KA2|VALUES=9178,4327</t>
  </si>
  <si>
    <t>TABLENAME=UTBL_OBJ4004|FIELDS=D_KA1,D_KA2|VALUES=9178,4329</t>
  </si>
  <si>
    <t>TABLENAME=UTBL_OBJ4004|FIELDS=D_KA1,D_KA2|VALUES=9178,4330</t>
  </si>
  <si>
    <t>TABLENAME=UTBL_OBJ4004|FIELDS=D_KA1,D_KA2|VALUES=9178,4331</t>
  </si>
  <si>
    <t>TABLENAME=UTBL_OBJ4004|FIELDS=D_KA1,D_KA2|VALUES=9178,4332</t>
  </si>
  <si>
    <t>TABLENAME=UTBL_OBJ4004|FIELDS=D_KA1,D_KA2|VALUES=9178,4335</t>
  </si>
  <si>
    <t>TABLENAME=UTBL_OBJ4004|FIELDS=D_KA1,D_KA2|VALUES=9178,4336</t>
  </si>
  <si>
    <t>TABLENAME=UTBL_OBJ4004|FIELDS=D_KA1,D_KA2|VALUES=9178,4337</t>
  </si>
  <si>
    <t>TABLENAME=UTBL_OBJ4004|FIELDS=D_KA1,D_KA2|VALUES=9178,4338</t>
  </si>
  <si>
    <t>TABLENAME=UTBL_OBJ4004|FIELDS=D_KA1,D_KA2|VALUES=9178,4339</t>
  </si>
  <si>
    <t>TABLENAME=UTBL_OBJ4004|FIELDS=D_KA1,D_KA2|VALUES=9178,4341</t>
  </si>
  <si>
    <t>TABLENAME=UTBL_OBJ4004|FIELDS=D_KA1,D_KA2|VALUES=9178,4342</t>
  </si>
  <si>
    <t>TABLENAME=UTBL_OBJ4004|FIELDS=D_KA1,D_KA2|VALUES=9178,4343</t>
  </si>
  <si>
    <t>TABLENAME=UTBL_OBJ4004|FIELDS=D_KA1,D_KA2|VALUES=9178,4344</t>
  </si>
  <si>
    <t>TABLENAME=UTBL_OBJ4004|FIELDS=D_KA1,D_KA2|VALUES=9178,4346</t>
  </si>
  <si>
    <t>TABLENAME=UTBL_OBJ4004|FIELDS=D_KA1,D_KA2|VALUES=9178,4347</t>
  </si>
  <si>
    <t>TABLENAME=UTBL_OBJ4004|FIELDS=D_KA1,D_KA2|VALUES=9178,4348</t>
  </si>
  <si>
    <t>TABLENAME=UTBL_OBJ4004|FIELDS=D_KA1,D_KA2|VALUES=9178,4349</t>
  </si>
  <si>
    <t>TABLENAME=UTBL_OBJ4004|FIELDS=D_KA1,D_KA2|VALUES=9178,4350</t>
  </si>
  <si>
    <t>TABLENAME=UTBL_OBJ4004|FIELDS=D_KA1,D_KA2|VALUES=9178,4353</t>
  </si>
  <si>
    <t>TABLENAME=UTBL_OBJ4004|FIELDS=D_KA1,D_KA2|VALUES=9178,4354</t>
  </si>
  <si>
    <t>TABLENAME=UTBL_OBJ4004|FIELDS=D_KA1,D_KA2|VALUES=9178,4355</t>
  </si>
  <si>
    <t>TABLENAME=UTBL_OBJ4004|FIELDS=D_KA1,D_KA2|VALUES=9178,4356</t>
  </si>
  <si>
    <t>TABLENAME=UTBL_OBJ4004|FIELDS=D_KA1,D_KA2|VALUES=9178,4357</t>
  </si>
  <si>
    <t>TABLENAME=UTBL_OBJ4004|FIELDS=D_KA1,D_KA2|VALUES=9178,4359</t>
  </si>
  <si>
    <t>TABLENAME=UTBL_OBJ4004|FIELDS=D_KA1,D_KA2|VALUES=9178,4360</t>
  </si>
  <si>
    <t>TABLENAME=UTBL_OBJ4004|FIELDS=D_KA1,D_KA2|VALUES=9178,4361</t>
  </si>
  <si>
    <t>TABLENAME=UTBL_OBJ4004|FIELDS=D_KA1,D_KA2|VALUES=9178,4362</t>
  </si>
  <si>
    <t>TABLENAME=UTBL_OBJ4004|FIELDS=D_KA1,D_KA2|VALUES=9178,4364</t>
  </si>
  <si>
    <t>TABLENAME=UTBL_OBJ4004|FIELDS=D_KA1,D_KA2|VALUES=9178,4365</t>
  </si>
  <si>
    <t>TABLENAME=UTBL_OBJ4004|FIELDS=D_KA1,D_KA2|VALUES=9178,4366</t>
  </si>
  <si>
    <t>TABLENAME=UTBL_OBJ4004|FIELDS=D_KA1,D_KA2|VALUES=9178,4367</t>
  </si>
  <si>
    <t>TABLENAME=UTBL_OBJ4004|FIELDS=D_KA1,D_KA2|VALUES=9178,4368</t>
  </si>
  <si>
    <t>TABLENAME=UTBL_OBJ4004|FIELDS=D_KA1,D_KA2|VALUES=9178,4371</t>
  </si>
  <si>
    <t>TABLENAME=UTBL_OBJ4004|FIELDS=D_KA1,D_KA2|VALUES=9178,4372</t>
  </si>
  <si>
    <t>TABLENAME=UTBL_OBJ4004|FIELDS=D_KA1,D_KA2|VALUES=9178,4373</t>
  </si>
  <si>
    <t>TABLENAME=UTBL_OBJ4004|FIELDS=D_KA1,D_KA2|VALUES=9178,4374</t>
  </si>
  <si>
    <t>TABLENAME=UTBL_OBJ4004|FIELDS=D_KA1,D_KA2|VALUES=9178,4375</t>
  </si>
  <si>
    <t>TABLENAME=UTBL_OBJ4004|FIELDS=D_KA1,D_KA2|VALUES=9273,4374</t>
  </si>
  <si>
    <t>TABLENAME=UTBL_OBJ4004|FIELDS=D_KA1,D_KA2|VALUES=9273,4375</t>
  </si>
  <si>
    <t>TABLENAME=UTBL_OBJ4004|FIELDS=D_KA1,D_KA2|VALUES=9273,4377</t>
  </si>
  <si>
    <t>TABLENAME=UTBL_OBJ4004|FIELDS=D_KA1,D_KA2|VALUES=9273,4378</t>
  </si>
  <si>
    <t>TABLENAME=UTBL_OBJ4004|FIELDS=D_KA1,D_KA2|VALUES=9273,4379</t>
  </si>
  <si>
    <t>TABLENAME=UTBL_OBJ4004|FIELDS=D_KA1,D_KA2|VALUES=9273,4380</t>
  </si>
  <si>
    <t>TABLENAME=UTBL_OBJ4004|FIELDS=D_KA1,D_KA2|VALUES=9273,4382</t>
  </si>
  <si>
    <t>TABLENAME=UTBL_OBJ4004|FIELDS=D_KA1,D_KA2|VALUES=9273,4383</t>
  </si>
  <si>
    <t>TABLENAME=UTBL_OBJ4004|FIELDS=D_KA1,D_KA2|VALUES=9273,4384</t>
  </si>
  <si>
    <t>TABLENAME=UTBL_OBJ4004|FIELDS=D_KA1,D_KA2|VALUES=9273,4385</t>
  </si>
  <si>
    <t>TABLENAME=UTBL_OBJ4004|FIELDS=D_KA1,D_KA2|VALUES=9273,4386</t>
  </si>
  <si>
    <t>TABLENAME=UTBL_OBJ4004|FIELDS=D_KA1,D_KA2|VALUES=9273,4389</t>
  </si>
  <si>
    <t>TABLENAME=UTBL_OBJ4004|FIELDS=D_KA1,D_KA2|VALUES=9273,4390</t>
  </si>
  <si>
    <t>TABLENAME=UTBL_OBJ4004|FIELDS=D_KA1,D_KA2|VALUES=9273,4391</t>
  </si>
  <si>
    <t>TABLENAME=UTBL_OBJ4004|FIELDS=D_KA1,D_KA2|VALUES=9273,4392</t>
  </si>
  <si>
    <t>TABLENAME=UTBL_OBJ4004|FIELDS=D_KA1,D_KA2|VALUES=9273,4393</t>
  </si>
  <si>
    <t>TABLENAME=UTBL_OBJ4004|FIELDS=D_KA1,D_KA2|VALUES=9273,4395</t>
  </si>
  <si>
    <t>TABLENAME=UTBL_OBJ4004|FIELDS=D_KA1,D_KA2|VALUES=9273,4396</t>
  </si>
  <si>
    <t>TABLENAME=UTBL_OBJ4004|FIELDS=D_KA1,D_KA2|VALUES=9273,4397</t>
  </si>
  <si>
    <t>TABLENAME=UTBL_OBJ4004|FIELDS=D_KA1,D_KA2|VALUES=9273,4398</t>
  </si>
  <si>
    <t>TABLENAME=UTBL_OBJ4004|FIELDS=D_KA1,D_KA2|VALUES=9273,4400</t>
  </si>
  <si>
    <t>TABLENAME=UTBL_OBJ4004|FIELDS=D_KA1,D_KA2|VALUES=9273,4401</t>
  </si>
  <si>
    <t>TABLENAME=UTBL_OBJ4004|FIELDS=D_KA1,D_KA2|VALUES=9273,4402</t>
  </si>
  <si>
    <t>TABLENAME=UTBL_OBJ4004|FIELDS=D_KA1,D_KA2|VALUES=9273,4403</t>
  </si>
  <si>
    <t>TABLENAME=UTBL_OBJ4004|FIELDS=D_KA1,D_KA2|VALUES=9273,4404</t>
  </si>
  <si>
    <t>продуктов питания</t>
  </si>
  <si>
    <t>TABLENAME=UTBL_OBJ4004|FIELDS=D_KA1,D_KA2|VALUES=9191,4306</t>
  </si>
  <si>
    <t>TABLENAME=UTBL_OBJ4004|FIELDS=D_KA1,D_KA2|VALUES=9191,4307</t>
  </si>
  <si>
    <t>TABLENAME=UTBL_OBJ4004|FIELDS=D_KA1,D_KA2|VALUES=9191,4308</t>
  </si>
  <si>
    <t>TABLENAME=UTBL_OBJ4004|FIELDS=D_KA1,D_KA2|VALUES=9191,4309</t>
  </si>
  <si>
    <t>TABLENAME=UTBL_OBJ4004|FIELDS=D_KA1,D_KA2|VALUES=9191,4310</t>
  </si>
  <si>
    <t>TABLENAME=UTBL_OBJ4004|FIELDS=D_KA1,D_KA2|VALUES=9191,4312</t>
  </si>
  <si>
    <t>TABLENAME=UTBL_OBJ4004|FIELDS=D_KA1,D_KA2|VALUES=9191,4313</t>
  </si>
  <si>
    <t>TABLENAME=UTBL_OBJ4004|FIELDS=D_KA1,D_KA2|VALUES=9191,4314</t>
  </si>
  <si>
    <t>TABLENAME=UTBL_OBJ4004|FIELDS=D_KA1,D_KA2|VALUES=9191,4315</t>
  </si>
  <si>
    <t>TABLENAME=UTBL_OBJ4004|FIELDS=D_KA1,D_KA2|VALUES=9191,4317</t>
  </si>
  <si>
    <t>TABLENAME=UTBL_OBJ4004|FIELDS=D_KA1,D_KA2|VALUES=9191,4318</t>
  </si>
  <si>
    <t>TABLENAME=UTBL_OBJ4004|FIELDS=D_KA1,D_KA2|VALUES=9191,4319</t>
  </si>
  <si>
    <t>TABLENAME=UTBL_OBJ4004|FIELDS=D_KA1,D_KA2|VALUES=9191,4320</t>
  </si>
  <si>
    <t>TABLENAME=UTBL_OBJ4004|FIELDS=D_KA1,D_KA2|VALUES=9191,4321</t>
  </si>
  <si>
    <t>TABLENAME=UTBL_OBJ4004|FIELDS=D_KA1,D_KA2|VALUES=9191,4324</t>
  </si>
  <si>
    <t>TABLENAME=UTBL_OBJ4004|FIELDS=D_KA1,D_KA2|VALUES=9191,4325</t>
  </si>
  <si>
    <t>TABLENAME=UTBL_OBJ4004|FIELDS=D_KA1,D_KA2|VALUES=9191,4326</t>
  </si>
  <si>
    <t>TABLENAME=UTBL_OBJ4004|FIELDS=D_KA1,D_KA2|VALUES=9191,4327</t>
  </si>
  <si>
    <t>TABLENAME=UTBL_OBJ4004|FIELDS=D_KA1,D_KA2|VALUES=9191,4329</t>
  </si>
  <si>
    <t>TABLENAME=UTBL_OBJ4004|FIELDS=D_KA1,D_KA2|VALUES=9191,4330</t>
  </si>
  <si>
    <t>TABLENAME=UTBL_OBJ4004|FIELDS=D_KA1,D_KA2|VALUES=9191,4331</t>
  </si>
  <si>
    <t>TABLENAME=UTBL_OBJ4004|FIELDS=D_KA1,D_KA2|VALUES=9191,4332</t>
  </si>
  <si>
    <t>TABLENAME=UTBL_OBJ4004|FIELDS=D_KA1,D_KA2|VALUES=9191,4335</t>
  </si>
  <si>
    <t>TABLENAME=UTBL_OBJ4004|FIELDS=D_KA1,D_KA2|VALUES=9191,4336</t>
  </si>
  <si>
    <t>TABLENAME=UTBL_OBJ4004|FIELDS=D_KA1,D_KA2|VALUES=9191,4337</t>
  </si>
  <si>
    <t>TABLENAME=UTBL_OBJ4004|FIELDS=D_KA1,D_KA2|VALUES=9191,4338</t>
  </si>
  <si>
    <t>TABLENAME=UTBL_OBJ4004|FIELDS=D_KA1,D_KA2|VALUES=9191,4339</t>
  </si>
  <si>
    <t>TABLENAME=UTBL_OBJ4004|FIELDS=D_KA1,D_KA2|VALUES=9191,4341</t>
  </si>
  <si>
    <t>TABLENAME=UTBL_OBJ4004|FIELDS=D_KA1,D_KA2|VALUES=9191,4342</t>
  </si>
  <si>
    <t>TABLENAME=UTBL_OBJ4004|FIELDS=D_KA1,D_KA2|VALUES=9191,4343</t>
  </si>
  <si>
    <t>TABLENAME=UTBL_OBJ4004|FIELDS=D_KA1,D_KA2|VALUES=9191,4344</t>
  </si>
  <si>
    <t>TABLENAME=UTBL_OBJ4004|FIELDS=D_KA1,D_KA2|VALUES=9191,4346</t>
  </si>
  <si>
    <t>TABLENAME=UTBL_OBJ4004|FIELDS=D_KA1,D_KA2|VALUES=9191,4347</t>
  </si>
  <si>
    <t>TABLENAME=UTBL_OBJ4004|FIELDS=D_KA1,D_KA2|VALUES=9191,4348</t>
  </si>
  <si>
    <t>TABLENAME=UTBL_OBJ4004|FIELDS=D_KA1,D_KA2|VALUES=9191,4349</t>
  </si>
  <si>
    <t>TABLENAME=UTBL_OBJ4004|FIELDS=D_KA1,D_KA2|VALUES=9191,4350</t>
  </si>
  <si>
    <t>TABLENAME=UTBL_OBJ4004|FIELDS=D_KA1,D_KA2|VALUES=9191,4353</t>
  </si>
  <si>
    <t>TABLENAME=UTBL_OBJ4004|FIELDS=D_KA1,D_KA2|VALUES=9191,4354</t>
  </si>
  <si>
    <t>TABLENAME=UTBL_OBJ4004|FIELDS=D_KA1,D_KA2|VALUES=9191,4355</t>
  </si>
  <si>
    <t>TABLENAME=UTBL_OBJ4004|FIELDS=D_KA1,D_KA2|VALUES=9191,4356</t>
  </si>
  <si>
    <t>TABLENAME=UTBL_OBJ4004|FIELDS=D_KA1,D_KA2|VALUES=9191,4357</t>
  </si>
  <si>
    <t>TABLENAME=UTBL_OBJ4004|FIELDS=D_KA1,D_KA2|VALUES=9191,4359</t>
  </si>
  <si>
    <t>TABLENAME=UTBL_OBJ4004|FIELDS=D_KA1,D_KA2|VALUES=9191,4360</t>
  </si>
  <si>
    <t>TABLENAME=UTBL_OBJ4004|FIELDS=D_KA1,D_KA2|VALUES=9191,4361</t>
  </si>
  <si>
    <t>TABLENAME=UTBL_OBJ4004|FIELDS=D_KA1,D_KA2|VALUES=9191,4362</t>
  </si>
  <si>
    <t>TABLENAME=UTBL_OBJ4004|FIELDS=D_KA1,D_KA2|VALUES=9191,4364</t>
  </si>
  <si>
    <t>TABLENAME=UTBL_OBJ4004|FIELDS=D_KA1,D_KA2|VALUES=9191,4365</t>
  </si>
  <si>
    <t>TABLENAME=UTBL_OBJ4004|FIELDS=D_KA1,D_KA2|VALUES=9191,4366</t>
  </si>
  <si>
    <t>TABLENAME=UTBL_OBJ4004|FIELDS=D_KA1,D_KA2|VALUES=9191,4367</t>
  </si>
  <si>
    <t>TABLENAME=UTBL_OBJ4004|FIELDS=D_KA1,D_KA2|VALUES=9191,4368</t>
  </si>
  <si>
    <t>TABLENAME=UTBL_OBJ4004|FIELDS=D_KA1,D_KA2|VALUES=9191,4371</t>
  </si>
  <si>
    <t>TABLENAME=UTBL_OBJ4004|FIELDS=D_KA1,D_KA2|VALUES=9191,4372</t>
  </si>
  <si>
    <t>TABLENAME=UTBL_OBJ4004|FIELDS=D_KA1,D_KA2|VALUES=9191,4373</t>
  </si>
  <si>
    <t>TABLENAME=UTBL_OBJ4004|FIELDS=D_KA1,D_KA2|VALUES=9191,4374</t>
  </si>
  <si>
    <t>TABLENAME=UTBL_OBJ4004|FIELDS=D_KA1,D_KA2|VALUES=9191,4375</t>
  </si>
  <si>
    <t>TABLENAME=UTBL_OBJ4004|FIELDS=D_KA1,D_KA2|VALUES=9191,4377</t>
  </si>
  <si>
    <t>TABLENAME=UTBL_OBJ4004|FIELDS=D_KA1,D_KA2|VALUES=9191,4378</t>
  </si>
  <si>
    <t>TABLENAME=UTBL_OBJ4004|FIELDS=D_KA1,D_KA2|VALUES=9191,4379</t>
  </si>
  <si>
    <t>TABLENAME=UTBL_OBJ4004|FIELDS=D_KA1,D_KA2|VALUES=9191,4380</t>
  </si>
  <si>
    <t>TABLENAME=UTBL_OBJ4004|FIELDS=D_KA1,D_KA2|VALUES=9191,4382</t>
  </si>
  <si>
    <t>TABLENAME=UTBL_OBJ4004|FIELDS=D_KA1,D_KA2|VALUES=9191,4383</t>
  </si>
  <si>
    <t>TABLENAME=UTBL_OBJ4004|FIELDS=D_KA1,D_KA2|VALUES=9191,4384</t>
  </si>
  <si>
    <t>TABLENAME=UTBL_OBJ4004|FIELDS=D_KA1,D_KA2|VALUES=9191,4385</t>
  </si>
  <si>
    <t>TABLENAME=UTBL_OBJ4004|FIELDS=D_KA1,D_KA2|VALUES=9191,4386</t>
  </si>
  <si>
    <t>TABLENAME=UTBL_OBJ4004|FIELDS=D_KA1,D_KA2|VALUES=9191,4389</t>
  </si>
  <si>
    <t>TABLENAME=UTBL_OBJ4004|FIELDS=D_KA1,D_KA2|VALUES=9191,4390</t>
  </si>
  <si>
    <t>TABLENAME=UTBL_OBJ4004|FIELDS=D_KA1,D_KA2|VALUES=9191,4391</t>
  </si>
  <si>
    <t>TABLENAME=UTBL_OBJ4004|FIELDS=D_KA1,D_KA2|VALUES=9191,4392</t>
  </si>
  <si>
    <t>TABLENAME=UTBL_OBJ4004|FIELDS=D_KA1,D_KA2|VALUES=9191,4393</t>
  </si>
  <si>
    <t>TABLENAME=UTBL_OBJ4004|FIELDS=D_KA1,D_KA2|VALUES=9191,4395</t>
  </si>
  <si>
    <t>TABLENAME=UTBL_OBJ4004|FIELDS=D_KA1,D_KA2|VALUES=9191,4396</t>
  </si>
  <si>
    <t>TABLENAME=UTBL_OBJ4004|FIELDS=D_KA1,D_KA2|VALUES=9191,4397</t>
  </si>
  <si>
    <t>TABLENAME=UTBL_OBJ4004|FIELDS=D_KA1,D_KA2|VALUES=9191,4398</t>
  </si>
  <si>
    <t>TABLENAME=UTBL_OBJ4004|FIELDS=D_KA1,D_KA2|VALUES=9191,4400</t>
  </si>
  <si>
    <t>TABLENAME=UTBL_OBJ4004|FIELDS=D_KA1,D_KA2|VALUES=9191,4401</t>
  </si>
  <si>
    <t>TABLENAME=UTBL_OBJ4004|FIELDS=D_KA1,D_KA2|VALUES=9191,4402</t>
  </si>
  <si>
    <t>TABLENAME=UTBL_OBJ4004|FIELDS=D_KA1,D_KA2|VALUES=9191,4403</t>
  </si>
  <si>
    <t>TABLENAME=UTBL_OBJ4004|FIELDS=D_KA1,D_KA2|VALUES=9191,4404</t>
  </si>
  <si>
    <t>реактивов и химикатов, стекло и химпосуда</t>
  </si>
  <si>
    <t>TABLENAME=UTBL_OBJ4004|FIELDS=D_KA1,D_KA2|VALUES=9274,4306</t>
  </si>
  <si>
    <t>TABLENAME=UTBL_OBJ4004|FIELDS=D_KA1,D_KA2|VALUES=9274,4307</t>
  </si>
  <si>
    <t>TABLENAME=UTBL_OBJ4004|FIELDS=D_KA1,D_KA2|VALUES=9274,4308</t>
  </si>
  <si>
    <t>TABLENAME=UTBL_OBJ4004|FIELDS=D_KA1,D_KA2|VALUES=9274,4309</t>
  </si>
  <si>
    <t>TABLENAME=UTBL_OBJ4004|FIELDS=D_KA1,D_KA2|VALUES=9274,4310</t>
  </si>
  <si>
    <t>TABLENAME=UTBL_OBJ4004|FIELDS=D_KA1,D_KA2|VALUES=9274,4312</t>
  </si>
  <si>
    <t>TABLENAME=UTBL_OBJ4004|FIELDS=D_KA1,D_KA2|VALUES=9274,4313</t>
  </si>
  <si>
    <t>TABLENAME=UTBL_OBJ4004|FIELDS=D_KA1,D_KA2|VALUES=9274,4314</t>
  </si>
  <si>
    <t>TABLENAME=UTBL_OBJ4004|FIELDS=D_KA1,D_KA2|VALUES=9274,4315</t>
  </si>
  <si>
    <t>TABLENAME=UTBL_OBJ4004|FIELDS=D_KA1,D_KA2|VALUES=9274,4317</t>
  </si>
  <si>
    <t>TABLENAME=UTBL_OBJ4004|FIELDS=D_KA1,D_KA2|VALUES=9274,4318</t>
  </si>
  <si>
    <t>TABLENAME=UTBL_OBJ4004|FIELDS=D_KA1,D_KA2|VALUES=9274,4319</t>
  </si>
  <si>
    <t>TABLENAME=UTBL_OBJ4004|FIELDS=D_KA1,D_KA2|VALUES=9274,4320</t>
  </si>
  <si>
    <t>TABLENAME=UTBL_OBJ4004|FIELDS=D_KA1,D_KA2|VALUES=9274,4321</t>
  </si>
  <si>
    <t>TABLENAME=UTBL_OBJ4004|FIELDS=D_KA1,D_KA2|VALUES=9274,4324</t>
  </si>
  <si>
    <t>TABLENAME=UTBL_OBJ4004|FIELDS=D_KA1,D_KA2|VALUES=9274,4325</t>
  </si>
  <si>
    <t>TABLENAME=UTBL_OBJ4004|FIELDS=D_KA1,D_KA2|VALUES=9274,4326</t>
  </si>
  <si>
    <t>TABLENAME=UTBL_OBJ4004|FIELDS=D_KA1,D_KA2|VALUES=9274,4327</t>
  </si>
  <si>
    <t>TABLENAME=UTBL_OBJ4004|FIELDS=D_KA1,D_KA2|VALUES=9274,4329</t>
  </si>
  <si>
    <t>TABLENAME=UTBL_OBJ4004|FIELDS=D_KA1,D_KA2|VALUES=9274,4330</t>
  </si>
  <si>
    <t>TABLENAME=UTBL_OBJ4004|FIELDS=D_KA1,D_KA2|VALUES=9274,4331</t>
  </si>
  <si>
    <t>TABLENAME=UTBL_OBJ4004|FIELDS=D_KA1,D_KA2|VALUES=9274,4332</t>
  </si>
  <si>
    <t>TABLENAME=UTBL_OBJ4004|FIELDS=D_KA1,D_KA2|VALUES=9274,4335</t>
  </si>
  <si>
    <t>TABLENAME=UTBL_OBJ4004|FIELDS=D_KA1,D_KA2|VALUES=9274,4336</t>
  </si>
  <si>
    <t>TABLENAME=UTBL_OBJ4004|FIELDS=D_KA1,D_KA2|VALUES=9274,4337</t>
  </si>
  <si>
    <t>TABLENAME=UTBL_OBJ4004|FIELDS=D_KA1,D_KA2|VALUES=9274,4338</t>
  </si>
  <si>
    <t>TABLENAME=UTBL_OBJ4004|FIELDS=D_KA1,D_KA2|VALUES=9274,4339</t>
  </si>
  <si>
    <t>TABLENAME=UTBL_OBJ4004|FIELDS=D_KA1,D_KA2|VALUES=9274,4341</t>
  </si>
  <si>
    <t>TABLENAME=UTBL_OBJ4004|FIELDS=D_KA1,D_KA2|VALUES=9274,4342</t>
  </si>
  <si>
    <t>TABLENAME=UTBL_OBJ4004|FIELDS=D_KA1,D_KA2|VALUES=9274,4343</t>
  </si>
  <si>
    <t>TABLENAME=UTBL_OBJ4004|FIELDS=D_KA1,D_KA2|VALUES=9274,4344</t>
  </si>
  <si>
    <t>TABLENAME=UTBL_OBJ4004|FIELDS=D_KA1,D_KA2|VALUES=9274,4346</t>
  </si>
  <si>
    <t>TABLENAME=UTBL_OBJ4004|FIELDS=D_KA1,D_KA2|VALUES=9274,4347</t>
  </si>
  <si>
    <t>TABLENAME=UTBL_OBJ4004|FIELDS=D_KA1,D_KA2|VALUES=9274,4348</t>
  </si>
  <si>
    <t>TABLENAME=UTBL_OBJ4004|FIELDS=D_KA1,D_KA2|VALUES=9274,4349</t>
  </si>
  <si>
    <t>TABLENAME=UTBL_OBJ4004|FIELDS=D_KA1,D_KA2|VALUES=9274,4350</t>
  </si>
  <si>
    <t>TABLENAME=UTBL_OBJ4004|FIELDS=D_KA1,D_KA2|VALUES=9274,4353</t>
  </si>
  <si>
    <t>TABLENAME=UTBL_OBJ4004|FIELDS=D_KA1,D_KA2|VALUES=9274,4354</t>
  </si>
  <si>
    <t>TABLENAME=UTBL_OBJ4004|FIELDS=D_KA1,D_KA2|VALUES=9274,4355</t>
  </si>
  <si>
    <t>TABLENAME=UTBL_OBJ4004|FIELDS=D_KA1,D_KA2|VALUES=9274,4356</t>
  </si>
  <si>
    <t>TABLENAME=UTBL_OBJ4004|FIELDS=D_KA1,D_KA2|VALUES=9274,4357</t>
  </si>
  <si>
    <t>TABLENAME=UTBL_OBJ4004|FIELDS=D_KA1,D_KA2|VALUES=9274,4359</t>
  </si>
  <si>
    <t>TABLENAME=UTBL_OBJ4004|FIELDS=D_KA1,D_KA2|VALUES=9274,4360</t>
  </si>
  <si>
    <t>TABLENAME=UTBL_OBJ4004|FIELDS=D_KA1,D_KA2|VALUES=9274,4361</t>
  </si>
  <si>
    <t>TABLENAME=UTBL_OBJ4004|FIELDS=D_KA1,D_KA2|VALUES=9274,4362</t>
  </si>
  <si>
    <t>TABLENAME=UTBL_OBJ4004|FIELDS=D_KA1,D_KA2|VALUES=9274,4364</t>
  </si>
  <si>
    <t>TABLENAME=UTBL_OBJ4004|FIELDS=D_KA1,D_KA2|VALUES=9274,4365</t>
  </si>
  <si>
    <t>TABLENAME=UTBL_OBJ4004|FIELDS=D_KA1,D_KA2|VALUES=9274,4366</t>
  </si>
  <si>
    <t>TABLENAME=UTBL_OBJ4004|FIELDS=D_KA1,D_KA2|VALUES=9274,4367</t>
  </si>
  <si>
    <t>TABLENAME=UTBL_OBJ4004|FIELDS=D_KA1,D_KA2|VALUES=9274,4368</t>
  </si>
  <si>
    <t>TABLENAME=UTBL_OBJ4004|FIELDS=D_KA1,D_KA2|VALUES=9274,4371</t>
  </si>
  <si>
    <t>TABLENAME=UTBL_OBJ4004|FIELDS=D_KA1,D_KA2|VALUES=9274,4372</t>
  </si>
  <si>
    <t>TABLENAME=UTBL_OBJ4004|FIELDS=D_KA1,D_KA2|VALUES=9274,4373</t>
  </si>
  <si>
    <t>TABLENAME=UTBL_OBJ4004|FIELDS=D_KA1,D_KA2|VALUES=9274,4374</t>
  </si>
  <si>
    <t>TABLENAME=UTBL_OBJ4004|FIELDS=D_KA1,D_KA2|VALUES=9274,4375</t>
  </si>
  <si>
    <t>TABLENAME=UTBL_OBJ4004|FIELDS=D_KA1,D_KA2|VALUES=9274,4377</t>
  </si>
  <si>
    <t>TABLENAME=UTBL_OBJ4004|FIELDS=D_KA1,D_KA2|VALUES=9274,4378</t>
  </si>
  <si>
    <t>TABLENAME=UTBL_OBJ4004|FIELDS=D_KA1,D_KA2|VALUES=9274,4379</t>
  </si>
  <si>
    <t>TABLENAME=UTBL_OBJ4004|FIELDS=D_KA1,D_KA2|VALUES=9274,4380</t>
  </si>
  <si>
    <t>TABLENAME=UTBL_OBJ4004|FIELDS=D_KA1,D_KA2|VALUES=9274,4382</t>
  </si>
  <si>
    <t>TABLENAME=UTBL_OBJ4004|FIELDS=D_KA1,D_KA2|VALUES=9274,4383</t>
  </si>
  <si>
    <t>TABLENAME=UTBL_OBJ4004|FIELDS=D_KA1,D_KA2|VALUES=9274,4384</t>
  </si>
  <si>
    <t>TABLENAME=UTBL_OBJ4004|FIELDS=D_KA1,D_KA2|VALUES=9274,4385</t>
  </si>
  <si>
    <t>TABLENAME=UTBL_OBJ4004|FIELDS=D_KA1,D_KA2|VALUES=9274,4386</t>
  </si>
  <si>
    <t>TABLENAME=UTBL_OBJ4004|FIELDS=D_KA1,D_KA2|VALUES=9274,4389</t>
  </si>
  <si>
    <t>TABLENAME=UTBL_OBJ4004|FIELDS=D_KA1,D_KA2|VALUES=9274,4390</t>
  </si>
  <si>
    <t>TABLENAME=UTBL_OBJ4004|FIELDS=D_KA1,D_KA2|VALUES=9274,4391</t>
  </si>
  <si>
    <t>TABLENAME=UTBL_OBJ4004|FIELDS=D_KA1,D_KA2|VALUES=9274,4392</t>
  </si>
  <si>
    <t>TABLENAME=UTBL_OBJ4004|FIELDS=D_KA1,D_KA2|VALUES=9274,4393</t>
  </si>
  <si>
    <t>TABLENAME=UTBL_OBJ4004|FIELDS=D_KA1,D_KA2|VALUES=9274,4395</t>
  </si>
  <si>
    <t>TABLENAME=UTBL_OBJ4004|FIELDS=D_KA1,D_KA2|VALUES=9274,4396</t>
  </si>
  <si>
    <t>TABLENAME=UTBL_OBJ4004|FIELDS=D_KA1,D_KA2|VALUES=9274,4397</t>
  </si>
  <si>
    <t>TABLENAME=UTBL_OBJ4004|FIELDS=D_KA1,D_KA2|VALUES=9274,4398</t>
  </si>
  <si>
    <t>TABLENAME=UTBL_OBJ4004|FIELDS=D_KA1,D_KA2|VALUES=9274,4400</t>
  </si>
  <si>
    <t>TABLENAME=UTBL_OBJ4004|FIELDS=D_KA1,D_KA2|VALUES=9274,4401</t>
  </si>
  <si>
    <t>TABLENAME=UTBL_OBJ4004|FIELDS=D_KA1,D_KA2|VALUES=9274,4402</t>
  </si>
  <si>
    <t>TABLENAME=UTBL_OBJ4004|FIELDS=D_KA1,D_KA2|VALUES=9274,4403</t>
  </si>
  <si>
    <t>TABLENAME=UTBL_OBJ4004|FIELDS=D_KA1,D_KA2|VALUES=9274,4404</t>
  </si>
  <si>
    <t>горюче-смазочных материалов</t>
  </si>
  <si>
    <t>TABLENAME=UTBL_OBJ4004|FIELDS=D_KA1,D_KA2|VALUES=9192,4306</t>
  </si>
  <si>
    <t>TABLENAME=UTBL_OBJ4004|FIELDS=D_KA1,D_KA2|VALUES=9192,4307</t>
  </si>
  <si>
    <t>TABLENAME=UTBL_OBJ4004|FIELDS=D_KA1,D_KA2|VALUES=9192,4308</t>
  </si>
  <si>
    <t>TABLENAME=UTBL_OBJ4004|FIELDS=D_KA1,D_KA2|VALUES=9192,4309</t>
  </si>
  <si>
    <t>TABLENAME=UTBL_OBJ4004|FIELDS=D_KA1,D_KA2|VALUES=9192,4310</t>
  </si>
  <si>
    <t>TABLENAME=UTBL_OBJ4004|FIELDS=D_KA1,D_KA2|VALUES=9192,4312</t>
  </si>
  <si>
    <t>TABLENAME=UTBL_OBJ4004|FIELDS=D_KA1,D_KA2|VALUES=9192,4313</t>
  </si>
  <si>
    <t>TABLENAME=UTBL_OBJ4004|FIELDS=D_KA1,D_KA2|VALUES=9192,4314</t>
  </si>
  <si>
    <t>TABLENAME=UTBL_OBJ4004|FIELDS=D_KA1,D_KA2|VALUES=9192,4315</t>
  </si>
  <si>
    <t>TABLENAME=UTBL_OBJ4004|FIELDS=D_KA1,D_KA2|VALUES=9192,4317</t>
  </si>
  <si>
    <t>TABLENAME=UTBL_OBJ4004|FIELDS=D_KA1,D_KA2|VALUES=9192,4318</t>
  </si>
  <si>
    <t>TABLENAME=UTBL_OBJ4004|FIELDS=D_KA1,D_KA2|VALUES=9192,4319</t>
  </si>
  <si>
    <t>TABLENAME=UTBL_OBJ4004|FIELDS=D_KA1,D_KA2|VALUES=9192,4320</t>
  </si>
  <si>
    <t>TABLENAME=UTBL_OBJ4004|FIELDS=D_KA1,D_KA2|VALUES=9192,4321</t>
  </si>
  <si>
    <t>TABLENAME=UTBL_OBJ4004|FIELDS=D_KA1,D_KA2|VALUES=9192,4324</t>
  </si>
  <si>
    <t>TABLENAME=UTBL_OBJ4004|FIELDS=D_KA1,D_KA2|VALUES=9192,4325</t>
  </si>
  <si>
    <t>TABLENAME=UTBL_OBJ4004|FIELDS=D_KA1,D_KA2|VALUES=9192,4326</t>
  </si>
  <si>
    <t>TABLENAME=UTBL_OBJ4004|FIELDS=D_KA1,D_KA2|VALUES=9192,4327</t>
  </si>
  <si>
    <t>TABLENAME=UTBL_OBJ4004|FIELDS=D_KA1,D_KA2|VALUES=9192,4329</t>
  </si>
  <si>
    <t>TABLENAME=UTBL_OBJ4004|FIELDS=D_KA1,D_KA2|VALUES=9192,4330</t>
  </si>
  <si>
    <t>TABLENAME=UTBL_OBJ4004|FIELDS=D_KA1,D_KA2|VALUES=9192,4331</t>
  </si>
  <si>
    <t>TABLENAME=UTBL_OBJ4004|FIELDS=D_KA1,D_KA2|VALUES=9192,4332</t>
  </si>
  <si>
    <t>TABLENAME=UTBL_OBJ4004|FIELDS=D_KA1,D_KA2|VALUES=9192,4335</t>
  </si>
  <si>
    <t>TABLENAME=UTBL_OBJ4004|FIELDS=D_KA1,D_KA2|VALUES=9192,4336</t>
  </si>
  <si>
    <t>TABLENAME=UTBL_OBJ4004|FIELDS=D_KA1,D_KA2|VALUES=9192,4337</t>
  </si>
  <si>
    <t>TABLENAME=UTBL_OBJ4004|FIELDS=D_KA1,D_KA2|VALUES=9192,4338</t>
  </si>
  <si>
    <t>TABLENAME=UTBL_OBJ4004|FIELDS=D_KA1,D_KA2|VALUES=9192,4339</t>
  </si>
  <si>
    <t>TABLENAME=UTBL_OBJ4004|FIELDS=D_KA1,D_KA2|VALUES=9192,4341</t>
  </si>
  <si>
    <t>TABLENAME=UTBL_OBJ4004|FIELDS=D_KA1,D_KA2|VALUES=9192,4342</t>
  </si>
  <si>
    <t>TABLENAME=UTBL_OBJ4004|FIELDS=D_KA1,D_KA2|VALUES=9192,4343</t>
  </si>
  <si>
    <t>TABLENAME=UTBL_OBJ4004|FIELDS=D_KA1,D_KA2|VALUES=9192,4344</t>
  </si>
  <si>
    <t>TABLENAME=UTBL_OBJ4004|FIELDS=D_KA1,D_KA2|VALUES=9192,4346</t>
  </si>
  <si>
    <t>TABLENAME=UTBL_OBJ4004|FIELDS=D_KA1,D_KA2|VALUES=9192,4347</t>
  </si>
  <si>
    <t>TABLENAME=UTBL_OBJ4004|FIELDS=D_KA1,D_KA2|VALUES=9192,4348</t>
  </si>
  <si>
    <t>TABLENAME=UTBL_OBJ4004|FIELDS=D_KA1,D_KA2|VALUES=9192,4349</t>
  </si>
  <si>
    <t>TABLENAME=UTBL_OBJ4004|FIELDS=D_KA1,D_KA2|VALUES=9192,4350</t>
  </si>
  <si>
    <t>TABLENAME=UTBL_OBJ4004|FIELDS=D_KA1,D_KA2|VALUES=9192,4353</t>
  </si>
  <si>
    <t>TABLENAME=UTBL_OBJ4004|FIELDS=D_KA1,D_KA2|VALUES=9192,4354</t>
  </si>
  <si>
    <t>TABLENAME=UTBL_OBJ4004|FIELDS=D_KA1,D_KA2|VALUES=9192,4355</t>
  </si>
  <si>
    <t>TABLENAME=UTBL_OBJ4004|FIELDS=D_KA1,D_KA2|VALUES=9192,4356</t>
  </si>
  <si>
    <t>TABLENAME=UTBL_OBJ4004|FIELDS=D_KA1,D_KA2|VALUES=9192,4357</t>
  </si>
  <si>
    <t>TABLENAME=UTBL_OBJ4004|FIELDS=D_KA1,D_KA2|VALUES=9192,4359</t>
  </si>
  <si>
    <t>TABLENAME=UTBL_OBJ4004|FIELDS=D_KA1,D_KA2|VALUES=9192,4360</t>
  </si>
  <si>
    <t>TABLENAME=UTBL_OBJ4004|FIELDS=D_KA1,D_KA2|VALUES=9192,4361</t>
  </si>
  <si>
    <t>TABLENAME=UTBL_OBJ4004|FIELDS=D_KA1,D_KA2|VALUES=9192,4362</t>
  </si>
  <si>
    <t>TABLENAME=UTBL_OBJ4004|FIELDS=D_KA1,D_KA2|VALUES=9192,4364</t>
  </si>
  <si>
    <t>TABLENAME=UTBL_OBJ4004|FIELDS=D_KA1,D_KA2|VALUES=9192,4365</t>
  </si>
  <si>
    <t>TABLENAME=UTBL_OBJ4004|FIELDS=D_KA1,D_KA2|VALUES=9192,4366</t>
  </si>
  <si>
    <t>TABLENAME=UTBL_OBJ4004|FIELDS=D_KA1,D_KA2|VALUES=9192,4367</t>
  </si>
  <si>
    <t>TABLENAME=UTBL_OBJ4004|FIELDS=D_KA1,D_KA2|VALUES=9192,4368</t>
  </si>
  <si>
    <t>TABLENAME=UTBL_OBJ4004|FIELDS=D_KA1,D_KA2|VALUES=9192,4371</t>
  </si>
  <si>
    <t>TABLENAME=UTBL_OBJ4004|FIELDS=D_KA1,D_KA2|VALUES=9192,4372</t>
  </si>
  <si>
    <t>TABLENAME=UTBL_OBJ4004|FIELDS=D_KA1,D_KA2|VALUES=9192,4373</t>
  </si>
  <si>
    <t>TABLENAME=UTBL_OBJ4004|FIELDS=D_KA1,D_KA2|VALUES=9192,4374</t>
  </si>
  <si>
    <t>TABLENAME=UTBL_OBJ4004|FIELDS=D_KA1,D_KA2|VALUES=9192,4375</t>
  </si>
  <si>
    <t>TABLENAME=UTBL_OBJ4004|FIELDS=D_KA1,D_KA2|VALUES=9192,4377</t>
  </si>
  <si>
    <t>TABLENAME=UTBL_OBJ4004|FIELDS=D_KA1,D_KA2|VALUES=9192,4378</t>
  </si>
  <si>
    <t>TABLENAME=UTBL_OBJ4004|FIELDS=D_KA1,D_KA2|VALUES=9192,4379</t>
  </si>
  <si>
    <t>TABLENAME=UTBL_OBJ4004|FIELDS=D_KA1,D_KA2|VALUES=9192,4380</t>
  </si>
  <si>
    <t>TABLENAME=UTBL_OBJ4004|FIELDS=D_KA1,D_KA2|VALUES=9192,4382</t>
  </si>
  <si>
    <t>TABLENAME=UTBL_OBJ4004|FIELDS=D_KA1,D_KA2|VALUES=9192,4383</t>
  </si>
  <si>
    <t>TABLENAME=UTBL_OBJ4004|FIELDS=D_KA1,D_KA2|VALUES=9192,4384</t>
  </si>
  <si>
    <t>TABLENAME=UTBL_OBJ4004|FIELDS=D_KA1,D_KA2|VALUES=9192,4385</t>
  </si>
  <si>
    <t>TABLENAME=UTBL_OBJ4004|FIELDS=D_KA1,D_KA2|VALUES=9192,4386</t>
  </si>
  <si>
    <t>TABLENAME=UTBL_OBJ4004|FIELDS=D_KA1,D_KA2|VALUES=9192,4389</t>
  </si>
  <si>
    <t>TABLENAME=UTBL_OBJ4004|FIELDS=D_KA1,D_KA2|VALUES=9192,4390</t>
  </si>
  <si>
    <t>TABLENAME=UTBL_OBJ4004|FIELDS=D_KA1,D_KA2|VALUES=9192,4391</t>
  </si>
  <si>
    <t>TABLENAME=UTBL_OBJ4004|FIELDS=D_KA1,D_KA2|VALUES=9181,4396</t>
  </si>
  <si>
    <t>TABLENAME=UTBL_OBJ4004|FIELDS=D_KA1,D_KA2|VALUES=9181,4397</t>
  </si>
  <si>
    <t>TABLENAME=UTBL_OBJ4004|FIELDS=D_KA1,D_KA2|VALUES=9181,4398</t>
  </si>
  <si>
    <t>TABLENAME=UTBL_OBJ4004|FIELDS=D_KA1,D_KA2|VALUES=9181,4400</t>
  </si>
  <si>
    <t>TABLENAME=UTBL_OBJ4004|FIELDS=D_KA1,D_KA2|VALUES=9181,4401</t>
  </si>
  <si>
    <t>TABLENAME=UTBL_OBJ4004|FIELDS=D_KA1,D_KA2|VALUES=9181,4402</t>
  </si>
  <si>
    <t>TABLENAME=UTBL_OBJ4004|FIELDS=D_KA1,D_KA2|VALUES=9181,4403</t>
  </si>
  <si>
    <t>TABLENAME=UTBL_OBJ4004|FIELDS=D_KA1,D_KA2|VALUES=9181,4404</t>
  </si>
  <si>
    <t>Прочие расходы</t>
  </si>
  <si>
    <t>TABLENAME=UTBL_OBJ4004|FIELDS=D_KA1,D_KA2|VALUES=9182,4306</t>
  </si>
  <si>
    <t>TABLENAME=UTBL_OBJ4004|FIELDS=D_KA1,D_KA2|VALUES=9182,4307</t>
  </si>
  <si>
    <t>TABLENAME=UTBL_OBJ4004|FIELDS=D_KA1,D_KA2|VALUES=9182,4308</t>
  </si>
  <si>
    <t>TABLENAME=UTBL_OBJ4004|FIELDS=D_KA1,D_KA2|VALUES=9182,4309</t>
  </si>
  <si>
    <t>TABLENAME=UTBL_OBJ4004|FIELDS=D_KA1,D_KA2|VALUES=9182,4310</t>
  </si>
  <si>
    <t>TABLENAME=UTBL_OBJ4004|FIELDS=D_KA1,D_KA2|VALUES=9182,4312</t>
  </si>
  <si>
    <t>TABLENAME=UTBL_OBJ4004|FIELDS=D_KA1,D_KA2|VALUES=9182,4313</t>
  </si>
  <si>
    <t>TABLENAME=UTBL_OBJ4004|FIELDS=D_KA1,D_KA2|VALUES=9182,4314</t>
  </si>
  <si>
    <t>TABLENAME=UTBL_OBJ4004|FIELDS=D_KA1,D_KA2|VALUES=9182,4315</t>
  </si>
  <si>
    <t>TABLENAME=UTBL_OBJ4004|FIELDS=D_KA1,D_KA2|VALUES=9182,4317</t>
  </si>
  <si>
    <t>TABLENAME=UTBL_OBJ4004|FIELDS=D_KA1,D_KA2|VALUES=9182,4318</t>
  </si>
  <si>
    <t>TABLENAME=UTBL_OBJ4004|FIELDS=D_KA1,D_KA2|VALUES=9182,4319</t>
  </si>
  <si>
    <t>TABLENAME=UTBL_OBJ4004|FIELDS=D_KA1,D_KA2|VALUES=9182,4320</t>
  </si>
  <si>
    <t>TABLENAME=UTBL_OBJ4004|FIELDS=D_KA1,D_KA2|VALUES=9182,4321</t>
  </si>
  <si>
    <t>TABLENAME=UTBL_OBJ4004|FIELDS=D_KA1,D_KA2|VALUES=9182,4324</t>
  </si>
  <si>
    <t>TABLENAME=UTBL_OBJ4004|FIELDS=D_KA1,D_KA2|VALUES=9182,4325</t>
  </si>
  <si>
    <t>TABLENAME=UTBL_OBJ4004|FIELDS=D_KA1,D_KA2|VALUES=9182,4326</t>
  </si>
  <si>
    <t>TABLENAME=UTBL_OBJ4004|FIELDS=D_KA1,D_KA2|VALUES=9182,4327</t>
  </si>
  <si>
    <t>TABLENAME=UTBL_OBJ4004|FIELDS=D_KA1,D_KA2|VALUES=9182,4329</t>
  </si>
  <si>
    <t>TABLENAME=UTBL_OBJ4004|FIELDS=D_KA1,D_KA2|VALUES=9182,4330</t>
  </si>
  <si>
    <t>TABLENAME=UTBL_OBJ4004|FIELDS=D_KA1,D_KA2|VALUES=9182,4331</t>
  </si>
  <si>
    <t>TABLENAME=UTBL_OBJ4004|FIELDS=D_KA1,D_KA2|VALUES=9182,4332</t>
  </si>
  <si>
    <t>TABLENAME=UTBL_OBJ4004|FIELDS=D_KA1,D_KA2|VALUES=9182,4335</t>
  </si>
  <si>
    <t>TABLENAME=UTBL_OBJ4004|FIELDS=D_KA1,D_KA2|VALUES=9182,4336</t>
  </si>
  <si>
    <t>TABLENAME=UTBL_OBJ4004|FIELDS=D_KA1,D_KA2|VALUES=9182,4337</t>
  </si>
  <si>
    <t>TABLENAME=UTBL_OBJ4004|FIELDS=D_KA1,D_KA2|VALUES=9182,4338</t>
  </si>
  <si>
    <t>TABLENAME=UTBL_OBJ4004|FIELDS=D_KA1,D_KA2|VALUES=9182,4339</t>
  </si>
  <si>
    <t>TABLENAME=UTBL_OBJ4004|FIELDS=D_KA1,D_KA2|VALUES=9182,4341</t>
  </si>
  <si>
    <t>TABLENAME=UTBL_OBJ4004|FIELDS=D_KA1,D_KA2|VALUES=9182,4342</t>
  </si>
  <si>
    <t>TABLENAME=UTBL_OBJ4004|FIELDS=D_KA1,D_KA2|VALUES=9182,4343</t>
  </si>
  <si>
    <t>TABLENAME=UTBL_OBJ4004|FIELDS=D_KA1,D_KA2|VALUES=9182,4344</t>
  </si>
  <si>
    <t>TABLENAME=UTBL_OBJ4004|FIELDS=D_KA1,D_KA2|VALUES=9182,4346</t>
  </si>
  <si>
    <t>TABLENAME=UTBL_OBJ4004|FIELDS=D_KA1,D_KA2|VALUES=9182,4347</t>
  </si>
  <si>
    <t>TABLENAME=UTBL_OBJ4004|FIELDS=D_KA1,D_KA2|VALUES=9182,4348</t>
  </si>
  <si>
    <t>TABLENAME=UTBL_OBJ4004|FIELDS=D_KA1,D_KA2|VALUES=9182,4349</t>
  </si>
  <si>
    <t>TABLENAME=UTBL_OBJ4004|FIELDS=D_KA1,D_KA2|VALUES=9182,4350</t>
  </si>
  <si>
    <t>TABLENAME=UTBL_OBJ4004|FIELDS=D_KA1,D_KA2|VALUES=9182,4353</t>
  </si>
  <si>
    <t>TABLENAME=UTBL_OBJ4004|FIELDS=D_KA1,D_KA2|VALUES=9182,4354</t>
  </si>
  <si>
    <t>TABLENAME=UTBL_OBJ4004|FIELDS=D_KA1,D_KA2|VALUES=9182,4355</t>
  </si>
  <si>
    <t>TABLENAME=UTBL_OBJ4004|FIELDS=D_KA1,D_KA2|VALUES=9182,4356</t>
  </si>
  <si>
    <t>TABLENAME=UTBL_OBJ4004|FIELDS=D_KA1,D_KA2|VALUES=9182,4357</t>
  </si>
  <si>
    <t>TABLENAME=UTBL_OBJ4004|FIELDS=D_KA1,D_KA2|VALUES=9182,4359</t>
  </si>
  <si>
    <t>TABLENAME=UTBL_OBJ4004|FIELDS=D_KA1,D_KA2|VALUES=9182,4360</t>
  </si>
  <si>
    <t>TABLENAME=UTBL_OBJ4004|FIELDS=D_KA1,D_KA2|VALUES=9182,4361</t>
  </si>
  <si>
    <t>TABLENAME=UTBL_OBJ4004|FIELDS=D_KA1,D_KA2|VALUES=9182,4362</t>
  </si>
  <si>
    <t>TABLENAME=UTBL_OBJ4004|FIELDS=D_KA1,D_KA2|VALUES=9182,4364</t>
  </si>
  <si>
    <t>TABLENAME=UTBL_OBJ4004|FIELDS=D_KA1,D_KA2|VALUES=9182,4365</t>
  </si>
  <si>
    <t>TABLENAME=UTBL_OBJ4004|FIELDS=D_KA1,D_KA2|VALUES=9182,4366</t>
  </si>
  <si>
    <t>TABLENAME=UTBL_OBJ4004|FIELDS=D_KA1,D_KA2|VALUES=9182,4367</t>
  </si>
  <si>
    <t>TABLENAME=UTBL_OBJ4004|FIELDS=D_KA1,D_KA2|VALUES=9182,4368</t>
  </si>
  <si>
    <t>TABLENAME=UTBL_OBJ4004|FIELDS=D_KA1,D_KA2|VALUES=9182,4371</t>
  </si>
  <si>
    <t>TABLENAME=UTBL_OBJ4004|FIELDS=D_KA1,D_KA2|VALUES=9182,4372</t>
  </si>
  <si>
    <t>TABLENAME=UTBL_OBJ4004|FIELDS=D_KA1,D_KA2|VALUES=9182,4373</t>
  </si>
  <si>
    <t>TABLENAME=UTBL_OBJ4004|FIELDS=D_KA1,D_KA2|VALUES=9182,4374</t>
  </si>
  <si>
    <t>TABLENAME=UTBL_OBJ4004|FIELDS=D_KA1,D_KA2|VALUES=9182,4375</t>
  </si>
  <si>
    <t>TABLENAME=UTBL_OBJ4004|FIELDS=D_KA1,D_KA2|VALUES=9182,4377</t>
  </si>
  <si>
    <t>TABLENAME=UTBL_OBJ4004|FIELDS=D_KA1,D_KA2|VALUES=9182,4378</t>
  </si>
  <si>
    <t>TABLENAME=UTBL_OBJ4004|FIELDS=D_KA1,D_KA2|VALUES=9182,4379</t>
  </si>
  <si>
    <t>TABLENAME=UTBL_OBJ4004|FIELDS=D_KA1,D_KA2|VALUES=9182,4380</t>
  </si>
  <si>
    <t>TABLENAME=UTBL_OBJ4004|FIELDS=D_KA1,D_KA2|VALUES=9182,4382</t>
  </si>
  <si>
    <t>TABLENAME=UTBL_OBJ4004|FIELDS=D_KA1,D_KA2|VALUES=9182,4383</t>
  </si>
  <si>
    <t>TABLENAME=UTBL_OBJ4004|FIELDS=D_KA1,D_KA2|VALUES=9182,4384</t>
  </si>
  <si>
    <t>TABLENAME=UTBL_OBJ4004|FIELDS=D_KA1,D_KA2|VALUES=9182,4385</t>
  </si>
  <si>
    <t>TABLENAME=UTBL_OBJ4004|FIELDS=D_KA1,D_KA2|VALUES=9182,4386</t>
  </si>
  <si>
    <t>TABLENAME=UTBL_OBJ4004|FIELDS=D_KA1,D_KA2|VALUES=9182,4389</t>
  </si>
  <si>
    <t>TABLENAME=UTBL_OBJ4004|FIELDS=D_KA1,D_KA2|VALUES=9182,4390</t>
  </si>
  <si>
    <t>TABLENAME=UTBL_OBJ4004|FIELDS=D_KA1,D_KA2|VALUES=9182,4391</t>
  </si>
  <si>
    <t>TABLENAME=UTBL_OBJ4004|FIELDS=D_KA1,D_KA2|VALUES=9182,4392</t>
  </si>
  <si>
    <t>TABLENAME=UTBL_OBJ4004|FIELDS=D_KA1,D_KA2|VALUES=9182,4393</t>
  </si>
  <si>
    <t>TABLENAME=UTBL_OBJ4004|FIELDS=D_KA1,D_KA2|VALUES=9182,4395</t>
  </si>
  <si>
    <t>TABLENAME=UTBL_OBJ4004|FIELDS=D_KA1,D_KA2|VALUES=9182,4396</t>
  </si>
  <si>
    <t>TABLENAME=UTBL_OBJ4004|FIELDS=D_KA1,D_KA2|VALUES=9182,4397</t>
  </si>
  <si>
    <t>TABLENAME=UTBL_OBJ4004|FIELDS=D_KA1,D_KA2|VALUES=9182,4398</t>
  </si>
  <si>
    <t>TABLENAME=UTBL_OBJ4004|FIELDS=D_KA1,D_KA2|VALUES=9182,4400</t>
  </si>
  <si>
    <t>TABLENAME=UTBL_OBJ4004|FIELDS=D_KA1,D_KA2|VALUES=9182,4401</t>
  </si>
  <si>
    <t>TABLENAME=UTBL_OBJ4004|FIELDS=D_KA1,D_KA2|VALUES=9182,4402</t>
  </si>
  <si>
    <t>TABLENAME=UTBL_OBJ4004|FIELDS=D_KA1,D_KA2|VALUES=9182,4403</t>
  </si>
  <si>
    <t>TABLENAME=UTBL_OBJ4004|FIELDS=D_KA1,D_KA2|VALUES=9182,4404</t>
  </si>
  <si>
    <t>Поступление нефинансовых активов (сумма строк 16+20+21) из них:</t>
  </si>
  <si>
    <t>TABLENAME=UTBL_OBJ4004|FIELDS=D_KA1,D_KA2|VALUES=9183,4306</t>
  </si>
  <si>
    <t>TABLENAME=UTBL_OBJ4004|FIELDS=D_KA1,D_KA2|VALUES=9183,4307</t>
  </si>
  <si>
    <t>TABLENAME=UTBL_OBJ4004|FIELDS=D_KA1,D_KA2|VALUES=9183,4308</t>
  </si>
  <si>
    <t>TABLENAME=UTBL_OBJ4004|FIELDS=D_KA1,D_KA2|VALUES=9183,4309</t>
  </si>
  <si>
    <t>TABLENAME=UTBL_OBJ4004|FIELDS=D_KA1,D_KA2|VALUES=9183,4310</t>
  </si>
  <si>
    <t>TABLENAME=UTBL_OBJ4004|FIELDS=D_KA1,D_KA2|VALUES=9183,4312</t>
  </si>
  <si>
    <t>TABLENAME=UTBL_OBJ4004|FIELDS=D_KA1,D_KA2|VALUES=9183,4313</t>
  </si>
  <si>
    <t>TABLENAME=UTBL_OBJ4004|FIELDS=D_KA1,D_KA2|VALUES=9183,4314</t>
  </si>
  <si>
    <t>TABLENAME=UTBL_OBJ4004|FIELDS=D_KA1,D_KA2|VALUES=9183,4315</t>
  </si>
  <si>
    <t>TABLENAME=UTBL_OBJ4004|FIELDS=D_KA1,D_KA2|VALUES=9183,4317</t>
  </si>
  <si>
    <t>TABLENAME=UTBL_OBJ4004|FIELDS=D_KA1,D_KA2|VALUES=9183,4318</t>
  </si>
  <si>
    <t>TABLENAME=UTBL_OBJ4004|FIELDS=D_KA1,D_KA2|VALUES=9183,4319</t>
  </si>
  <si>
    <t>TABLENAME=UTBL_OBJ4004|FIELDS=D_KA1,D_KA2|VALUES=9183,4320</t>
  </si>
  <si>
    <t>TABLENAME=UTBL_OBJ4004|FIELDS=D_KA1,D_KA2|VALUES=9183,4321</t>
  </si>
  <si>
    <t>TABLENAME=UTBL_OBJ4004|FIELDS=D_KA1,D_KA2|VALUES=9183,4324</t>
  </si>
  <si>
    <t>TABLENAME=UTBL_OBJ4004|FIELDS=D_KA1,D_KA2|VALUES=9183,4325</t>
  </si>
  <si>
    <t>TABLENAME=UTBL_OBJ4004|FIELDS=D_KA1,D_KA2|VALUES=9183,4326</t>
  </si>
  <si>
    <t>TABLENAME=UTBL_OBJ4004|FIELDS=D_KA1,D_KA2|VALUES=9183,4327</t>
  </si>
  <si>
    <t>TABLENAME=UTBL_OBJ4004|FIELDS=D_KA1,D_KA2|VALUES=9183,4329</t>
  </si>
  <si>
    <t>TABLENAME=UTBL_OBJ4004|FIELDS=D_KA1,D_KA2|VALUES=9183,4330</t>
  </si>
  <si>
    <t>TABLENAME=UTBL_OBJ4004|FIELDS=D_KA1,D_KA2|VALUES=9183,4331</t>
  </si>
  <si>
    <t>TABLENAME=UTBL_OBJ4004|FIELDS=D_KA1,D_KA2|VALUES=9183,4332</t>
  </si>
  <si>
    <t>TABLENAME=UTBL_OBJ4004|FIELDS=D_KA1,D_KA2|VALUES=9183,4335</t>
  </si>
  <si>
    <t>TABLENAME=UTBL_OBJ4004|FIELDS=D_KA1,D_KA2|VALUES=9183,4336</t>
  </si>
  <si>
    <t>TABLENAME=UTBL_OBJ4004|FIELDS=D_KA1,D_KA2|VALUES=9183,4337</t>
  </si>
  <si>
    <t>TABLENAME=UTBL_OBJ4004|FIELDS=D_KA1,D_KA2|VALUES=9183,4338</t>
  </si>
  <si>
    <t>TABLENAME=UTBL_OBJ4004|FIELDS=D_KA1,D_KA2|VALUES=9183,4339</t>
  </si>
  <si>
    <t>TABLENAME=UTBL_OBJ4004|FIELDS=D_KA1,D_KA2|VALUES=9183,4341</t>
  </si>
  <si>
    <t>TABLENAME=UTBL_OBJ4004|FIELDS=D_KA1,D_KA2|VALUES=9183,4342</t>
  </si>
  <si>
    <t>TABLENAME=UTBL_OBJ4004|FIELDS=D_KA1,D_KA2|VALUES=9183,4343</t>
  </si>
  <si>
    <t>TABLENAME=UTBL_OBJ4004|FIELDS=D_KA1,D_KA2|VALUES=9183,4344</t>
  </si>
  <si>
    <t>TABLENAME=UTBL_OBJ4004|FIELDS=D_KA1,D_KA2|VALUES=9183,4346</t>
  </si>
  <si>
    <t>TABLENAME=UTBL_OBJ4004|FIELDS=D_KA1,D_KA2|VALUES=9183,4347</t>
  </si>
  <si>
    <t>TABLENAME=UTBL_OBJ4004|FIELDS=D_KA1,D_KA2|VALUES=9183,4348</t>
  </si>
  <si>
    <t>TABLENAME=UTBL_OBJ4004|FIELDS=D_KA1,D_KA2|VALUES=9183,4349</t>
  </si>
  <si>
    <t>TABLENAME=UTBL_OBJ4004|FIELDS=D_KA1,D_KA2|VALUES=9183,4350</t>
  </si>
  <si>
    <t>TABLENAME=UTBL_OBJ4004|FIELDS=D_KA1,D_KA2|VALUES=9183,4353</t>
  </si>
  <si>
    <t>TABLENAME=UTBL_OBJ4004|FIELDS=D_KA1,D_KA2|VALUES=9183,4354</t>
  </si>
  <si>
    <t>TABLENAME=UTBL_OBJ4004|FIELDS=D_KA1,D_KA2|VALUES=9183,4355</t>
  </si>
  <si>
    <t>TABLENAME=UTBL_OBJ4004|FIELDS=D_KA1,D_KA2|VALUES=9183,4356</t>
  </si>
  <si>
    <t>TABLENAME=UTBL_OBJ4004|FIELDS=D_KA1,D_KA2|VALUES=9183,4357</t>
  </si>
  <si>
    <t>TABLENAME=UTBL_OBJ4004|FIELDS=D_KA1,D_KA2|VALUES=9183,4359</t>
  </si>
  <si>
    <t>TABLENAME=UTBL_OBJ4004|FIELDS=D_KA1,D_KA2|VALUES=9183,4360</t>
  </si>
  <si>
    <t>TABLENAME=UTBL_OBJ4004|FIELDS=D_KA1,D_KA2|VALUES=9183,4361</t>
  </si>
  <si>
    <t>TABLENAME=UTBL_OBJ4004|FIELDS=D_KA1,D_KA2|VALUES=9183,4362</t>
  </si>
  <si>
    <t>TABLENAME=UTBL_OBJ4004|FIELDS=D_KA1,D_KA2|VALUES=9183,4364</t>
  </si>
  <si>
    <t>TABLENAME=UTBL_OBJ4004|FIELDS=D_KA1,D_KA2|VALUES=9183,4365</t>
  </si>
  <si>
    <t>TABLENAME=UTBL_OBJ4004|FIELDS=D_KA1,D_KA2|VALUES=9183,4366</t>
  </si>
  <si>
    <t>TABLENAME=UTBL_OBJ4004|FIELDS=D_KA1,D_KA2|VALUES=9183,4367</t>
  </si>
  <si>
    <t>TABLENAME=UTBL_OBJ4004|FIELDS=D_KA1,D_KA2|VALUES=9183,4368</t>
  </si>
  <si>
    <t>TABLENAME=UTBL_OBJ4004|FIELDS=D_KA1,D_KA2|VALUES=9183,4371</t>
  </si>
  <si>
    <t>TABLENAME=UTBL_OBJ4004|FIELDS=D_KA1,D_KA2|VALUES=9183,4372</t>
  </si>
  <si>
    <t>TABLENAME=UTBL_OBJ4004|FIELDS=D_KA1,D_KA2|VALUES=9183,4373</t>
  </si>
  <si>
    <t>TABLENAME=UTBL_OBJ4004|FIELDS=D_KA1,D_KA2|VALUES=9183,4374</t>
  </si>
  <si>
    <t>TABLENAME=UTBL_OBJ4004|FIELDS=D_KA1,D_KA2|VALUES=9183,4375</t>
  </si>
  <si>
    <t>TABLENAME=UTBL_OBJ4004|FIELDS=D_KA1,D_KA2|VALUES=9183,4377</t>
  </si>
  <si>
    <t>TABLENAME=UTBL_OBJ4004|FIELDS=D_KA1,D_KA2|VALUES=9183,4378</t>
  </si>
  <si>
    <t>TABLENAME=UTBL_OBJ4004|FIELDS=D_KA1,D_KA2|VALUES=9183,4379</t>
  </si>
  <si>
    <t>TABLENAME=UTBL_OBJ4004|FIELDS=D_KA1,D_KA2|VALUES=9183,4380</t>
  </si>
  <si>
    <t>TABLENAME=UTBL_OBJ4004|FIELDS=D_KA1,D_KA2|VALUES=9183,4382</t>
  </si>
  <si>
    <t>TABLENAME=UTBL_OBJ4004|FIELDS=D_KA1,D_KA2|VALUES=9183,4383</t>
  </si>
  <si>
    <t>TABLENAME=UTBL_OBJ4004|FIELDS=D_KA1,D_KA2|VALUES=9183,4384</t>
  </si>
  <si>
    <t>TABLENAME=UTBL_OBJ4004|FIELDS=D_KA1,D_KA2|VALUES=9183,4385</t>
  </si>
  <si>
    <t>TABLENAME=UTBL_OBJ4004|FIELDS=D_KA1,D_KA2|VALUES=9183,4386</t>
  </si>
  <si>
    <t>TABLENAME=UTBL_OBJ4004|FIELDS=D_KA1,D_KA2|VALUES=9183,4389</t>
  </si>
  <si>
    <t>TABLENAME=UTBL_OBJ4004|FIELDS=D_KA1,D_KA2|VALUES=9183,4390</t>
  </si>
  <si>
    <t>TABLENAME=UTBL_OBJ4004|FIELDS=D_KA1,D_KA2|VALUES=9183,4391</t>
  </si>
  <si>
    <t>TABLENAME=UTBL_OBJ4004|FIELDS=D_KA1,D_KA2|VALUES=9183,4392</t>
  </si>
  <si>
    <t>TABLENAME=UTBL_OBJ4004|FIELDS=D_KA1,D_KA2|VALUES=9183,4393</t>
  </si>
  <si>
    <t>TABLENAME=UTBL_OBJ4004|FIELDS=D_KA1,D_KA2|VALUES=9183,4395</t>
  </si>
  <si>
    <t>TABLENAME=UTBL_OBJ4004|FIELDS=D_KA1,D_KA2|VALUES=9183,4396</t>
  </si>
  <si>
    <t>TABLENAME=UTBL_OBJ4004|FIELDS=D_KA1,D_KA2|VALUES=9183,4397</t>
  </si>
  <si>
    <t>TABLENAME=UTBL_OBJ4004|FIELDS=D_KA1,D_KA2|VALUES=9183,4398</t>
  </si>
  <si>
    <t>TABLENAME=UTBL_OBJ4004|FIELDS=D_KA1,D_KA2|VALUES=9183,4400</t>
  </si>
  <si>
    <t>TABLENAME=UTBL_OBJ4004|FIELDS=D_KA1,D_KA2|VALUES=9183,4401</t>
  </si>
  <si>
    <t>TABLENAME=UTBL_OBJ4004|FIELDS=D_KA1,D_KA2|VALUES=9183,4402</t>
  </si>
  <si>
    <t>TABLENAME=UTBL_OBJ4004|FIELDS=D_KA1,D_KA2|VALUES=9183,4403</t>
  </si>
  <si>
    <t>TABLENAME=UTBL_OBJ4004|FIELDS=D_KA1,D_KA2|VALUES=9183,4404</t>
  </si>
  <si>
    <t>Увеличение стоимости основных средств, их приобретение: (сумма строк 17+18+19) из них:</t>
  </si>
  <si>
    <t>TABLENAME=UTBL_OBJ4004|FIELDS=D_KA1,D_KA2|VALUES=9184,4306</t>
  </si>
  <si>
    <t>TABLENAME=UTBL_OBJ4004|FIELDS=D_KA1,D_KA2|VALUES=9184,4307</t>
  </si>
  <si>
    <t>TABLENAME=UTBL_OBJ4004|FIELDS=D_KA1,D_KA2|VALUES=9184,4308</t>
  </si>
  <si>
    <t>TABLENAME=UTBL_OBJ4004|FIELDS=D_KA1,D_KA2|VALUES=9184,4309</t>
  </si>
  <si>
    <t>TABLENAME=UTBL_OBJ4004|FIELDS=D_KA1,D_KA2|VALUES=9184,4310</t>
  </si>
  <si>
    <t>TABLENAME=UTBL_OBJ4004|FIELDS=D_KA1,D_KA2|VALUES=9184,4312</t>
  </si>
  <si>
    <t>TABLENAME=UTBL_OBJ4004|FIELDS=D_KA1,D_KA2|VALUES=9184,4313</t>
  </si>
  <si>
    <t>TABLENAME=UTBL_OBJ4004|FIELDS=D_KA1,D_KA2|VALUES=9184,4314</t>
  </si>
  <si>
    <t>TABLENAME=UTBL_OBJ4004|FIELDS=D_KA1,D_KA2|VALUES=9184,4315</t>
  </si>
  <si>
    <t>TABLENAME=UTBL_OBJ4004|FIELDS=D_KA1,D_KA2|VALUES=9184,4317</t>
  </si>
  <si>
    <t>TABLENAME=UTBL_OBJ4004|FIELDS=D_KA1,D_KA2|VALUES=9184,4318</t>
  </si>
  <si>
    <t>TABLENAME=UTBL_OBJ4004|FIELDS=D_KA1,D_KA2|VALUES=9184,4319</t>
  </si>
  <si>
    <t>TABLENAME=UTBL_OBJ4004|FIELDS=D_KA1,D_KA2|VALUES=9184,4320</t>
  </si>
  <si>
    <t>TABLENAME=UTBL_OBJ4004|FIELDS=D_KA1,D_KA2|VALUES=9184,4321</t>
  </si>
  <si>
    <t>TABLENAME=UTBL_OBJ4004|FIELDS=D_KA1,D_KA2|VALUES=9184,4324</t>
  </si>
  <si>
    <t>TABLENAME=UTBL_OBJ4004|FIELDS=D_KA1,D_KA2|VALUES=9184,4325</t>
  </si>
  <si>
    <t>TABLENAME=UTBL_OBJ4004|FIELDS=D_KA1,D_KA2|VALUES=9184,4326</t>
  </si>
  <si>
    <t>TABLENAME=UTBL_OBJ4004|FIELDS=D_KA1,D_KA2|VALUES=9184,4327</t>
  </si>
  <si>
    <t>TABLENAME=UTBL_OBJ4004|FIELDS=D_KA1,D_KA2|VALUES=9184,4329</t>
  </si>
  <si>
    <t>TABLENAME=UTBL_OBJ4004|FIELDS=D_KA1,D_KA2|VALUES=9184,4330</t>
  </si>
  <si>
    <t>TABLENAME=UTBL_OBJ4004|FIELDS=D_KA1,D_KA2|VALUES=9184,4331</t>
  </si>
  <si>
    <t>TABLENAME=UTBL_OBJ4004|FIELDS=D_KA1,D_KA2|VALUES=9184,4332</t>
  </si>
  <si>
    <t>TABLENAME=UTBL_OBJ4004|FIELDS=D_KA1,D_KA2|VALUES=9184,4335</t>
  </si>
  <si>
    <t>TABLENAME=UTBL_OBJ4004|FIELDS=D_KA1,D_KA2|VALUES=9184,4336</t>
  </si>
  <si>
    <t>TABLENAME=UTBL_OBJ4004|FIELDS=D_KA1,D_KA2|VALUES=9184,4337</t>
  </si>
  <si>
    <t>TABLENAME=UTBL_OBJ4004|FIELDS=D_KA1,D_KA2|VALUES=9184,4338</t>
  </si>
  <si>
    <t>TABLENAME=UTBL_OBJ4004|FIELDS=D_KA1,D_KA2|VALUES=9184,4339</t>
  </si>
  <si>
    <t>TABLENAME=UTBL_OBJ4004|FIELDS=D_KA1,D_KA2|VALUES=9184,4341</t>
  </si>
  <si>
    <t>TABLENAME=UTBL_OBJ4004|FIELDS=D_KA1,D_KA2|VALUES=9184,4342</t>
  </si>
  <si>
    <t>TABLENAME=UTBL_OBJ4004|FIELDS=D_KA1,D_KA2|VALUES=9184,4343</t>
  </si>
  <si>
    <t>TABLENAME=UTBL_OBJ4004|FIELDS=D_KA1,D_KA2|VALUES=9184,4344</t>
  </si>
  <si>
    <t>TABLENAME=UTBL_OBJ4004|FIELDS=D_KA1,D_KA2|VALUES=9184,4346</t>
  </si>
  <si>
    <t>TABLENAME=UTBL_OBJ4004|FIELDS=D_KA1,D_KA2|VALUES=9184,4347</t>
  </si>
  <si>
    <t>TABLENAME=UTBL_OBJ4004|FIELDS=D_KA1,D_KA2|VALUES=9184,4348</t>
  </si>
  <si>
    <t>TABLENAME=UTBL_OBJ4004|FIELDS=D_KA1,D_KA2|VALUES=9184,4349</t>
  </si>
  <si>
    <t>TABLENAME=UTBL_OBJ4004|FIELDS=D_KA1,D_KA2|VALUES=9184,4350</t>
  </si>
  <si>
    <t>TABLENAME=UTBL_OBJ4004|FIELDS=D_KA1,D_KA2|VALUES=9184,4353</t>
  </si>
  <si>
    <t>TABLENAME=UTBL_OBJ4004|FIELDS=D_KA1,D_KA2|VALUES=9184,4354</t>
  </si>
  <si>
    <t>TABLENAME=UTBL_OBJ4004|FIELDS=D_KA1,D_KA2|VALUES=9184,4355</t>
  </si>
  <si>
    <t>TABLENAME=UTBL_OBJ4004|FIELDS=D_KA1,D_KA2|VALUES=9184,4356</t>
  </si>
  <si>
    <t>TABLENAME=UTBL_OBJ4004|FIELDS=D_KA1,D_KA2|VALUES=9184,4357</t>
  </si>
  <si>
    <t>TABLENAME=UTBL_OBJ4004|FIELDS=D_KA1,D_KA2|VALUES=9184,4359</t>
  </si>
  <si>
    <t>TABLENAME=UTBL_OBJ4004|FIELDS=D_KA1,D_KA2|VALUES=9184,4360</t>
  </si>
  <si>
    <t>TABLENAME=UTBL_OBJ4004|FIELDS=D_KA1,D_KA2|VALUES=9184,4361</t>
  </si>
  <si>
    <t>TABLENAME=UTBL_OBJ4004|FIELDS=D_KA1,D_KA2|VALUES=9184,4362</t>
  </si>
  <si>
    <t>TABLENAME=UTBL_OBJ4004|FIELDS=D_KA1,D_KA2|VALUES=9184,4364</t>
  </si>
  <si>
    <t>TABLENAME=UTBL_OBJ4004|FIELDS=D_KA1,D_KA2|VALUES=9184,4365</t>
  </si>
  <si>
    <t>TABLENAME=UTBL_OBJ4004|FIELDS=D_KA1,D_KA2|VALUES=9184,4366</t>
  </si>
  <si>
    <t>TABLENAME=UTBL_OBJ4004|FIELDS=D_KA1,D_KA2|VALUES=9184,4367</t>
  </si>
  <si>
    <t>TABLENAME=UTBL_OBJ4004|FIELDS=D_KA1,D_KA2|VALUES=9184,4368</t>
  </si>
  <si>
    <t>TABLENAME=UTBL_OBJ4004|FIELDS=D_KA1,D_KA2|VALUES=9184,4371</t>
  </si>
  <si>
    <t>TABLENAME=UTBL_OBJ4004|FIELDS=D_KA1,D_KA2|VALUES=9184,4372</t>
  </si>
  <si>
    <t>TABLENAME=UTBL_OBJ4004|FIELDS=D_KA1,D_KA2|VALUES=9184,4373</t>
  </si>
  <si>
    <t>TABLENAME=UTBL_OBJ4004|FIELDS=D_KA1,D_KA2|VALUES=9184,4374</t>
  </si>
  <si>
    <t>TABLENAME=UTBL_OBJ4004|FIELDS=D_KA1,D_KA2|VALUES=9184,4375</t>
  </si>
  <si>
    <t>TABLENAME=UTBL_OBJ4004|FIELDS=D_KA1,D_KA2|VALUES=9184,4377</t>
  </si>
  <si>
    <t>TABLENAME=UTBL_OBJ4004|FIELDS=D_KA1,D_KA2|VALUES=9184,4378</t>
  </si>
  <si>
    <t>TABLENAME=UTBL_OBJ4004|FIELDS=D_KA1,D_KA2|VALUES=9184,4379</t>
  </si>
  <si>
    <t>TABLENAME=UTBL_OBJ4004|FIELDS=D_KA1,D_KA2|VALUES=9184,4380</t>
  </si>
  <si>
    <t>TABLENAME=UTBL_OBJ4004|FIELDS=D_KA1,D_KA2|VALUES=9184,4382</t>
  </si>
  <si>
    <t>TABLENAME=UTBL_OBJ4004|FIELDS=D_KA1,D_KA2|VALUES=9184,4383</t>
  </si>
  <si>
    <t>TABLENAME=UTBL_OBJ4004|FIELDS=D_KA1,D_KA2|VALUES=9184,4384</t>
  </si>
  <si>
    <t>TABLENAME=UTBL_OBJ4004|FIELDS=D_KA1,D_KA2|VALUES=9184,4385</t>
  </si>
  <si>
    <t>TABLENAME=UTBL_OBJ4004|FIELDS=D_KA1,D_KA2|VALUES=9184,4386</t>
  </si>
  <si>
    <t>TABLENAME=UTBL_OBJ4004|FIELDS=D_KA1,D_KA2|VALUES=9184,4389</t>
  </si>
  <si>
    <t>TABLENAME=UTBL_OBJ4004|FIELDS=D_KA1,D_KA2|VALUES=9184,4390</t>
  </si>
  <si>
    <t>TABLENAME=UTBL_OBJ4004|FIELDS=D_KA1,D_KA2|VALUES=9184,4391</t>
  </si>
  <si>
    <t>TABLENAME=UTBL_OBJ4004|FIELDS=D_KA1,D_KA2|VALUES=9184,4392</t>
  </si>
  <si>
    <t>TABLENAME=UTBL_OBJ4004|FIELDS=D_KA1,D_KA2|VALUES=9184,4393</t>
  </si>
  <si>
    <t>TABLENAME=UTBL_OBJ4004|FIELDS=D_KA1,D_KA2|VALUES=9184,4395</t>
  </si>
  <si>
    <t>TABLENAME=UTBL_OBJ4004|FIELDS=D_KA1,D_KA2|VALUES=9184,4396</t>
  </si>
  <si>
    <t>TABLENAME=UTBL_OBJ4004|FIELDS=D_KA1,D_KA2|VALUES=9184,4397</t>
  </si>
  <si>
    <t>TABLENAME=UTBL_OBJ4004|FIELDS=D_KA1,D_KA2|VALUES=9184,4398</t>
  </si>
  <si>
    <t>TABLENAME=UTBL_OBJ4004|FIELDS=D_KA1,D_KA2|VALUES=9184,4400</t>
  </si>
  <si>
    <t>TABLENAME=UTBL_OBJ4004|FIELDS=D_KA1,D_KA2|VALUES=9184,4401</t>
  </si>
  <si>
    <t>TABLENAME=UTBL_OBJ4004|FIELDS=D_KA1,D_KA2|VALUES=9184,4402</t>
  </si>
  <si>
    <t>TABLENAME=UTBL_OBJ4004|FIELDS=D_KA1,D_KA2|VALUES=9184,4403</t>
  </si>
  <si>
    <t>TABLENAME=UTBL_OBJ4004|FIELDS=D_KA1,D_KA2|VALUES=9184,4404</t>
  </si>
  <si>
    <t>медицинского оборудования</t>
  </si>
  <si>
    <t>TABLENAME=UTBL_OBJ4004|FIELDS=D_KA1,D_KA2|VALUES=9186,4306</t>
  </si>
  <si>
    <t>TABLENAME=UTBL_OBJ4004|FIELDS=D_KA1,D_KA2|VALUES=9186,4307</t>
  </si>
  <si>
    <t>TABLENAME=UTBL_OBJ4004|FIELDS=D_KA1,D_KA2|VALUES=9186,4308</t>
  </si>
  <si>
    <t>TABLENAME=UTBL_OBJ4004|FIELDS=D_KA1,D_KA2|VALUES=9186,4309</t>
  </si>
  <si>
    <t>TABLENAME=UTBL_OBJ4004|FIELDS=D_KA1,D_KA2|VALUES=9186,4310</t>
  </si>
  <si>
    <t>TABLENAME=UTBL_OBJ4004|FIELDS=D_KA1,D_KA2|VALUES=9186,4312</t>
  </si>
  <si>
    <t>TABLENAME=UTBL_OBJ4004|FIELDS=D_KA1,D_KA2|VALUES=9186,4313</t>
  </si>
  <si>
    <t>TABLENAME=UTBL_OBJ4004|FIELDS=D_KA1,D_KA2|VALUES=9186,4314</t>
  </si>
  <si>
    <t>TABLENAME=UTBL_OBJ4004|FIELDS=D_KA1,D_KA2|VALUES=9186,4315</t>
  </si>
  <si>
    <t>TABLENAME=UTBL_OBJ4004|FIELDS=D_KA1,D_KA2|VALUES=9186,4317</t>
  </si>
  <si>
    <t>TABLENAME=UTBL_OBJ4004|FIELDS=D_KA1,D_KA2|VALUES=9186,4318</t>
  </si>
  <si>
    <t>TABLENAME=UTBL_OBJ4004|FIELDS=D_KA1,D_KA2|VALUES=9186,4319</t>
  </si>
  <si>
    <t>TABLENAME=UTBL_OBJ4004|FIELDS=D_KA1,D_KA2|VALUES=9186,4320</t>
  </si>
  <si>
    <t>TABLENAME=UTBL_OBJ4004|FIELDS=D_KA1,D_KA2|VALUES=9186,4321</t>
  </si>
  <si>
    <t>TABLENAME=UTBL_OBJ4004|FIELDS=D_KA1,D_KA2|VALUES=9186,4324</t>
  </si>
  <si>
    <t>TABLENAME=UTBL_OBJ4000|FIELDS=D_KA1,D_KA2|VALUES=9161,9165</t>
  </si>
  <si>
    <t>TABLENAME=UTBL_OBJ4000|FIELDS=D_KA1,D_KA2|VALUES=9161,9166</t>
  </si>
  <si>
    <t>TABLENAME=UTBL_OBJ4000|FIELDS=D_KA1,D_KA2|VALUES=9161,9167</t>
  </si>
  <si>
    <t>TABLENAME=UTBL_OBJ4000|FIELDS=D_KA1,D_KA2|VALUES=9161,9168</t>
  </si>
  <si>
    <t>18|12</t>
  </si>
  <si>
    <t>Раздел V. Реализация целевых программ</t>
  </si>
  <si>
    <t>(5000)</t>
  </si>
  <si>
    <t>Код по ОКЕИ: рубль - 383</t>
  </si>
  <si>
    <t>ID_Form = 3999</t>
  </si>
  <si>
    <t>Программы</t>
  </si>
  <si>
    <t>Финансовое обеспечение за счет:</t>
  </si>
  <si>
    <t>средств бюджетов</t>
  </si>
  <si>
    <t>федерального</t>
  </si>
  <si>
    <t>субъекта Российской Федерации</t>
  </si>
  <si>
    <t>муниципального</t>
  </si>
  <si>
    <t>утверждено (сумма граф 3+5+7)</t>
  </si>
  <si>
    <t>исполнено (сумма граф 4+6+8+9)</t>
  </si>
  <si>
    <t>ВСЕГО: (сумма строк 02+03+04)</t>
  </si>
  <si>
    <t>TABLENAME=UTBL_OBJ3999|FIELDS=D_KA1,D_KA2|VALUES=8523,9121</t>
  </si>
  <si>
    <t>TABLENAME=UTBL_OBJ3999|FIELDS=D_KA1,D_KA2|VALUES=8523,9122</t>
  </si>
  <si>
    <t>TABLENAME=UTBL_OBJ3999|FIELDS=D_KA1,D_KA2|VALUES=8523,9124</t>
  </si>
  <si>
    <t>TABLENAME=UTBL_OBJ3999|FIELDS=D_KA1,D_KA2|VALUES=8523,9125</t>
  </si>
  <si>
    <t>TABLENAME=UTBL_OBJ3999|FIELDS=D_KA1,D_KA2|VALUES=8523,9127</t>
  </si>
  <si>
    <t>TABLENAME=UTBL_OBJ3999|FIELDS=D_KA1,D_KA2|VALUES=8523,9128</t>
  </si>
  <si>
    <t>TABLENAME=UTBL_OBJ3999|FIELDS=D_KA1,D_KA2|VALUES=8523,9134</t>
  </si>
  <si>
    <t>TABLENAME=UTBL_OBJ3999|FIELDS=D_KA1,D_KA2|VALUES=8523,9136</t>
  </si>
  <si>
    <t>TABLENAME=UTBL_OBJ3999|FIELDS=D_KA1,D_KA2|VALUES=8523,9137</t>
  </si>
  <si>
    <t>в том числе:
- федеральные</t>
  </si>
  <si>
    <t>TABLENAME=UTBL_OBJ3999|FIELDS=D_KA1,D_KA2|VALUES=9138,9121</t>
  </si>
  <si>
    <t>TABLENAME=UTBL_OBJ3999|FIELDS=D_KA1,D_KA2|VALUES=9138,9122</t>
  </si>
  <si>
    <t>TABLENAME=UTBL_OBJ3999|FIELDS=D_KA1,D_KA2|VALUES=9138,9124</t>
  </si>
  <si>
    <t>TABLENAME=UTBL_OBJ3999|FIELDS=D_KA1,D_KA2|VALUES=9138,9125</t>
  </si>
  <si>
    <t>TABLENAME=UTBL_OBJ3999|FIELDS=D_KA1,D_KA2|VALUES=9138,9127</t>
  </si>
  <si>
    <t>TABLENAME=UTBL_OBJ3999|FIELDS=D_KA1,D_KA2|VALUES=9138,9128</t>
  </si>
  <si>
    <t>TABLENAME=UTBL_OBJ3999|FIELDS=D_KA1,D_KA2|VALUES=9138,9134</t>
  </si>
  <si>
    <t>TABLENAME=UTBL_OBJ3999|FIELDS=D_KA1,D_KA2|VALUES=9138,9136</t>
  </si>
  <si>
    <t>TABLENAME=UTBL_OBJ3999|FIELDS=D_KA1,D_KA2|VALUES=9138,9137</t>
  </si>
  <si>
    <t>- субъекта Российской Федерации</t>
  </si>
  <si>
    <t>TABLENAME=UTBL_OBJ3999|FIELDS=D_KA1,D_KA2|VALUES=9139,9121</t>
  </si>
  <si>
    <t>TABLENAME=UTBL_OBJ3999|FIELDS=D_KA1,D_KA2|VALUES=9139,9122</t>
  </si>
  <si>
    <t>TABLENAME=UTBL_OBJ3999|FIELDS=D_KA1,D_KA2|VALUES=9139,9124</t>
  </si>
  <si>
    <t>TABLENAME=UTBL_OBJ3999|FIELDS=D_KA1,D_KA2|VALUES=9139,9125</t>
  </si>
  <si>
    <t>TABLENAME=UTBL_OBJ3999|FIELDS=D_KA1,D_KA2|VALUES=9139,9127</t>
  </si>
  <si>
    <t>TABLENAME=UTBL_OBJ3999|FIELDS=D_KA1,D_KA2|VALUES=9139,9128</t>
  </si>
  <si>
    <t>TABLENAME=UTBL_OBJ3999|FIELDS=D_KA1,D_KA2|VALUES=9139,9134</t>
  </si>
  <si>
    <t>TABLENAME=UTBL_OBJ3999|FIELDS=D_KA1,D_KA2|VALUES=9139,9136</t>
  </si>
  <si>
    <t>TABLENAME=UTBL_OBJ3999|FIELDS=D_KA1,D_KA2|VALUES=9139,9137</t>
  </si>
  <si>
    <t>- муниципальные</t>
  </si>
  <si>
    <t>TABLENAME=UTBL_OBJ3999|FIELDS=D_KA1,D_KA2|VALUES=9140,9121</t>
  </si>
  <si>
    <t>TABLENAME=UTBL_OBJ3999|FIELDS=D_KA1,D_KA2|VALUES=9140,9122</t>
  </si>
  <si>
    <t>TABLENAME=UTBL_OBJ3999|FIELDS=D_KA1,D_KA2|VALUES=9140,9124</t>
  </si>
  <si>
    <t>TABLENAME=UTBL_OBJ3999|FIELDS=D_KA1,D_KA2|VALUES=9140,9125</t>
  </si>
  <si>
    <t>TABLENAME=UTBL_OBJ3999|FIELDS=D_KA1,D_KA2|VALUES=9140,9127</t>
  </si>
  <si>
    <t>TABLENAME=UTBL_OBJ3999|FIELDS=D_KA1,D_KA2|VALUES=9140,9128</t>
  </si>
  <si>
    <t>TABLENAME=UTBL_OBJ3999|FIELDS=D_KA1,D_KA2|VALUES=9140,9134</t>
  </si>
  <si>
    <t>TABLENAME=UTBL_OBJ3999|FIELDS=D_KA1,D_KA2|VALUES=9140,9136</t>
  </si>
  <si>
    <t>TABLENAME=UTBL_OBJ3999|FIELDS=D_KA1,D_KA2|VALUES=9140,9137</t>
  </si>
  <si>
    <t>3|14</t>
  </si>
  <si>
    <t>Раздел II. Справочно</t>
  </si>
  <si>
    <t>ID_Form = 4002</t>
  </si>
  <si>
    <t>TABLENAME=UTBL_OBJ4002|FIELDS=D_KA1|VALUES=4405</t>
  </si>
  <si>
    <t>16.1</t>
  </si>
  <si>
    <t>TABLENAME=UTBL_OBJ4002|FIELDS=D_KA1|VALUES=4406</t>
  </si>
  <si>
    <t>в т.ч. за счет: налоговых поступлений</t>
  </si>
  <si>
    <t>16.2</t>
  </si>
  <si>
    <t>TABLENAME=UTBL_OBJ4002|FIELDS=D_KA1|VALUES=4407</t>
  </si>
  <si>
    <t>страховых взносов на ОМС неработающего населения</t>
  </si>
  <si>
    <t>16.3</t>
  </si>
  <si>
    <t>TABLENAME=UTBL_OBJ4002|FIELDS=D_KA1|VALUES=4408</t>
  </si>
  <si>
    <t>прочих поступлений (код по ОКЕИ: рубль – 383)</t>
  </si>
  <si>
    <t>16.4</t>
  </si>
  <si>
    <t>TABLENAME=UTBL_OBJ4002|FIELDS=D_KA1|VALUES=4409</t>
  </si>
  <si>
    <t>Затраты на ведение дела в системе ОМС (руб) (код по ОКЕИ: рубль – 383)</t>
  </si>
  <si>
    <t>TABLENAME=UTBL_OBJ4002|FIELDS=D_KA1|VALUES=4410</t>
  </si>
  <si>
    <t>Застраховано граждан по ОМС  всего ( чел)</t>
  </si>
  <si>
    <t>19.1</t>
  </si>
  <si>
    <t>TABLENAME=UTBL_OBJ4002|FIELDS=D_KA1|VALUES=4411</t>
  </si>
  <si>
    <t>работающих</t>
  </si>
  <si>
    <t>19.2</t>
  </si>
  <si>
    <t>TABLENAME=UTBL_OBJ4002|FIELDS=D_KA1|VALUES=4412</t>
  </si>
  <si>
    <t>в том числе постоянно проживающих на территории субъекта Российской Федерации</t>
  </si>
  <si>
    <t>19.3</t>
  </si>
  <si>
    <t>TABLENAME=UTBL_OBJ4002|FIELDS=D_KA1|VALUES=4413</t>
  </si>
  <si>
    <t>неработающих (код по ОКЕИ: человек – 792)</t>
  </si>
  <si>
    <t>19.4</t>
  </si>
  <si>
    <t>TABLENAME=UTBL_OBJ4002|FIELDS=D_KA1|VALUES=4414</t>
  </si>
  <si>
    <t>16|26</t>
  </si>
  <si>
    <t>Раздел I. Юридические лица, оказывающие медицинскую помощь населению</t>
  </si>
  <si>
    <t>(1000)</t>
  </si>
  <si>
    <t xml:space="preserve"> Код по ОКЕИ: единица - 642</t>
  </si>
  <si>
    <t>ID_Form = 3996</t>
  </si>
  <si>
    <t>Типы медицинских учреждений и организаций</t>
  </si>
  <si>
    <t>муниципальной собственности</t>
  </si>
  <si>
    <t>собственности субъекта РФ</t>
  </si>
  <si>
    <t>федеральной собственности</t>
  </si>
  <si>
    <t>негосударственные формы собственности</t>
  </si>
  <si>
    <t>всего  (гр.3+5+6+10)</t>
  </si>
  <si>
    <t>всего</t>
  </si>
  <si>
    <t>в т.ч. расположенные в сельской местности</t>
  </si>
  <si>
    <t>в том числе подведомственные</t>
  </si>
  <si>
    <t>в том числе частной формы собственности</t>
  </si>
  <si>
    <t>РАМН</t>
  </si>
  <si>
    <t>другим министерствам и ведомствам</t>
  </si>
  <si>
    <t>ВСЕГО (сумма строк 03+05+07+09+11+14+16+18+19)</t>
  </si>
  <si>
    <t>TABLENAME=UTBL_OBJ3996|FIELDS=D_KA1,D_KA2|VALUES=9069,9073</t>
  </si>
  <si>
    <t>TABLENAME=UTBL_OBJ3996|FIELDS=D_KA1,D_KA2|VALUES=9069,9074</t>
  </si>
  <si>
    <t>TABLENAME=UTBL_OBJ3996|FIELDS=D_KA1,D_KA2|VALUES=9069,9075</t>
  </si>
  <si>
    <t>TABLENAME=UTBL_OBJ3996|FIELDS=D_KA1,D_KA2|VALUES=9069,9076</t>
  </si>
  <si>
    <t>TABLENAME=UTBL_OBJ3996|FIELDS=D_KA1,D_KA2|VALUES=9069,4425</t>
  </si>
  <si>
    <t>TABLENAME=UTBL_OBJ3996|FIELDS=D_KA1,D_KA2|VALUES=9069,4426</t>
  </si>
  <si>
    <t>TABLENAME=UTBL_OBJ3996|FIELDS=D_KA1,D_KA2|VALUES=9069,4427</t>
  </si>
  <si>
    <t>TABLENAME=UTBL_OBJ3996|FIELDS=D_KA1,D_KA2|VALUES=9069,4429</t>
  </si>
  <si>
    <t>TABLENAME=UTBL_OBJ3996|FIELDS=D_KA1,D_KA2|VALUES=9069,9268</t>
  </si>
  <si>
    <t>TABLENAME=UTBL_OBJ3996|FIELDS=D_KA1,D_KA2|VALUES=9069,9078</t>
  </si>
  <si>
    <t>в том числе работающие в системе ОМС (04+06+08+10+15+17)</t>
  </si>
  <si>
    <t>TABLENAME=UTBL_OBJ3996|FIELDS=D_KA1,D_KA2|VALUES=9070,9073</t>
  </si>
  <si>
    <t>TABLENAME=UTBL_OBJ3996|FIELDS=D_KA1,D_KA2|VALUES=9070,9074</t>
  </si>
  <si>
    <t>TABLENAME=UTBL_OBJ3996|FIELDS=D_KA1,D_KA2|VALUES=9070,9075</t>
  </si>
  <si>
    <t>TABLENAME=UTBL_OBJ3996|FIELDS=D_KA1,D_KA2|VALUES=9070,9076</t>
  </si>
  <si>
    <t>TABLENAME=UTBL_OBJ3996|FIELDS=D_KA1,D_KA2|VALUES=9070,4425</t>
  </si>
  <si>
    <t>TABLENAME=UTBL_OBJ3996|FIELDS=D_KA1,D_KA2|VALUES=9070,4426</t>
  </si>
  <si>
    <t>TABLENAME=UTBL_OBJ3996|FIELDS=D_KA1,D_KA2|VALUES=9070,4427</t>
  </si>
  <si>
    <t>TABLENAME=UTBL_OBJ3996|FIELDS=D_KA1,D_KA2|VALUES=9070,4429</t>
  </si>
  <si>
    <t>TABLENAME=UTBL_OBJ3996|FIELDS=D_KA1,D_KA2|VALUES=9070,9268</t>
  </si>
  <si>
    <t>TABLENAME=UTBL_OBJ3996|FIELDS=D_KA1,D_KA2|VALUES=9070,9078</t>
  </si>
  <si>
    <t>Больничные</t>
  </si>
  <si>
    <t>TABLENAME=UTBL_OBJ3996|FIELDS=D_KA1,D_KA2|VALUES=9059,9073</t>
  </si>
  <si>
    <t>TABLENAME=UTBL_OBJ3996|FIELDS=D_KA1,D_KA2|VALUES=9059,9074</t>
  </si>
  <si>
    <t>TABLENAME=UTBL_OBJ3996|FIELDS=D_KA1,D_KA2|VALUES=9059,9075</t>
  </si>
  <si>
    <t>TABLENAME=UTBL_OBJ3996|FIELDS=D_KA1,D_KA2|VALUES=9059,9076</t>
  </si>
  <si>
    <t>TABLENAME=UTBL_OBJ3996|FIELDS=D_KA1,D_KA2|VALUES=9059,4425</t>
  </si>
  <si>
    <t>TABLENAME=UTBL_OBJ3996|FIELDS=D_KA1,D_KA2|VALUES=9059,4426</t>
  </si>
  <si>
    <t>TABLENAME=UTBL_OBJ3996|FIELDS=D_KA1,D_KA2|VALUES=9059,4427</t>
  </si>
  <si>
    <t>TABLENAME=UTBL_OBJ3996|FIELDS=D_KA1,D_KA2|VALUES=9059,4429</t>
  </si>
  <si>
    <t>TABLENAME=UTBL_OBJ3996|FIELDS=D_KA1,D_KA2|VALUES=9059,9268</t>
  </si>
  <si>
    <t>TABLENAME=UTBL_OBJ3996|FIELDS=D_KA1,D_KA2|VALUES=9059,9078</t>
  </si>
  <si>
    <t>в том числе работающие в системе ОМС</t>
  </si>
  <si>
    <t>TABLENAME=UTBL_OBJ3996|FIELDS=D_KA1,D_KA2|VALUES=9060,9073</t>
  </si>
  <si>
    <t>TABLENAME=UTBL_OBJ3996|FIELDS=D_KA1,D_KA2|VALUES=9060,9074</t>
  </si>
  <si>
    <t>TABLENAME=UTBL_OBJ3996|FIELDS=D_KA1,D_KA2|VALUES=9060,9075</t>
  </si>
  <si>
    <t>TABLENAME=UTBL_OBJ3996|FIELDS=D_KA1,D_KA2|VALUES=9060,9076</t>
  </si>
  <si>
    <t>TABLENAME=UTBL_OBJ3996|FIELDS=D_KA1,D_KA2|VALUES=9060,4425</t>
  </si>
  <si>
    <t>TABLENAME=UTBL_OBJ3996|FIELDS=D_KA1,D_KA2|VALUES=9060,4426</t>
  </si>
  <si>
    <t>TABLENAME=UTBL_OBJ3996|FIELDS=D_KA1,D_KA2|VALUES=9060,4427</t>
  </si>
  <si>
    <t>TABLENAME=UTBL_OBJ3996|FIELDS=D_KA1,D_KA2|VALUES=9060,4429</t>
  </si>
  <si>
    <t>TABLENAME=UTBL_OBJ3996|FIELDS=D_KA1,D_KA2|VALUES=9060,9268</t>
  </si>
  <si>
    <t>TABLENAME=UTBL_OBJ3996|FIELDS=D_KA1,D_KA2|VALUES=9060,9078</t>
  </si>
  <si>
    <t>Диспансеры</t>
  </si>
  <si>
    <t>TABLENAME=UTBL_OBJ3996|FIELDS=D_KA1,D_KA2|VALUES=9264,9073</t>
  </si>
  <si>
    <t>TABLENAME=UTBL_OBJ3996|FIELDS=D_KA1,D_KA2|VALUES=9264,9074</t>
  </si>
  <si>
    <t>TABLENAME=UTBL_OBJ3996|FIELDS=D_KA1,D_KA2|VALUES=9264,9075</t>
  </si>
  <si>
    <t>TABLENAME=UTBL_OBJ3996|FIELDS=D_KA1,D_KA2|VALUES=9264,9076</t>
  </si>
  <si>
    <t>TABLENAME=UTBL_OBJ3996|FIELDS=D_KA1,D_KA2|VALUES=9264,4425</t>
  </si>
  <si>
    <t>TABLENAME=UTBL_OBJ3996|FIELDS=D_KA1,D_KA2|VALUES=9264,4426</t>
  </si>
  <si>
    <t>TABLENAME=UTBL_OBJ3996|FIELDS=D_KA1,D_KA2|VALUES=9264,4427</t>
  </si>
  <si>
    <t>TABLENAME=UTBL_OBJ3996|FIELDS=D_KA1,D_KA2|VALUES=9264,4429</t>
  </si>
  <si>
    <t>TABLENAME=UTBL_OBJ3996|FIELDS=D_KA1,D_KA2|VALUES=9264,9268</t>
  </si>
  <si>
    <t>TABLENAME=UTBL_OBJ3996|FIELDS=D_KA1,D_KA2|VALUES=9264,9078</t>
  </si>
  <si>
    <t>TABLENAME=UTBL_OBJ3996|FIELDS=D_KA1,D_KA2|VALUES=9265,9073</t>
  </si>
  <si>
    <t>TABLENAME=UTBL_OBJ3996|FIELDS=D_KA1,D_KA2|VALUES=9265,9074</t>
  </si>
  <si>
    <t>TABLENAME=UTBL_OBJ3996|FIELDS=D_KA1,D_KA2|VALUES=9265,9075</t>
  </si>
  <si>
    <t>TABLENAME=UTBL_OBJ3996|FIELDS=D_KA1,D_KA2|VALUES=9265,9076</t>
  </si>
  <si>
    <t>TABLENAME=UTBL_OBJ3996|FIELDS=D_KA1,D_KA2|VALUES=9265,4425</t>
  </si>
  <si>
    <t>TABLENAME=UTBL_OBJ3996|FIELDS=D_KA1,D_KA2|VALUES=9265,4426</t>
  </si>
  <si>
    <t>TABLENAME=UTBL_OBJ3996|FIELDS=D_KA1,D_KA2|VALUES=9265,4427</t>
  </si>
  <si>
    <t>TABLENAME=UTBL_OBJ3996|FIELDS=D_KA1,D_KA2|VALUES=9265,4429</t>
  </si>
  <si>
    <t>TABLENAME=UTBL_OBJ3996|FIELDS=D_KA1,D_KA2|VALUES=9265,9268</t>
  </si>
  <si>
    <t>TABLENAME=UTBL_OBJ3996|FIELDS=D_KA1,D_KA2|VALUES=9265,9078</t>
  </si>
  <si>
    <t>Амбулаторно-поликлинические</t>
  </si>
  <si>
    <t>TABLENAME=UTBL_OBJ3996|FIELDS=D_KA1,D_KA2|VALUES=9057,9073</t>
  </si>
  <si>
    <t>TABLENAME=UTBL_OBJ3996|FIELDS=D_KA1,D_KA2|VALUES=9057,9074</t>
  </si>
  <si>
    <t>TABLENAME=UTBL_OBJ3996|FIELDS=D_KA1,D_KA2|VALUES=9057,9075</t>
  </si>
  <si>
    <t>TABLENAME=UTBL_OBJ3996|FIELDS=D_KA1,D_KA2|VALUES=9057,9076</t>
  </si>
  <si>
    <t>TABLENAME=UTBL_OBJ3996|FIELDS=D_KA1,D_KA2|VALUES=9057,4425</t>
  </si>
  <si>
    <t>TABLENAME=UTBL_OBJ3996|FIELDS=D_KA1,D_KA2|VALUES=9057,4426</t>
  </si>
  <si>
    <t>TABLENAME=UTBL_OBJ3996|FIELDS=D_KA1,D_KA2|VALUES=9057,4427</t>
  </si>
  <si>
    <t>TABLENAME=UTBL_OBJ3996|FIELDS=D_KA1,D_KA2|VALUES=9057,4429</t>
  </si>
  <si>
    <t>TABLENAME=UTBL_OBJ3996|FIELDS=D_KA1,D_KA2|VALUES=9057,9268</t>
  </si>
  <si>
    <t>TABLENAME=UTBL_OBJ3996|FIELDS=D_KA1,D_KA2|VALUES=9057,9078</t>
  </si>
  <si>
    <t>TABLENAME=UTBL_OBJ3996|FIELDS=D_KA1,D_KA2|VALUES=9058,9073</t>
  </si>
  <si>
    <t>TABLENAME=UTBL_OBJ3996|FIELDS=D_KA1,D_KA2|VALUES=9058,9074</t>
  </si>
  <si>
    <t>TABLENAME=UTBL_OBJ3996|FIELDS=D_KA1,D_KA2|VALUES=9058,9075</t>
  </si>
  <si>
    <t>TABLENAME=UTBL_OBJ3996|FIELDS=D_KA1,D_KA2|VALUES=9058,9076</t>
  </si>
  <si>
    <t>TABLENAME=UTBL_OBJ3996|FIELDS=D_KA1,D_KA2|VALUES=9058,4425</t>
  </si>
  <si>
    <t>TABLENAME=UTBL_OBJ3996|FIELDS=D_KA1,D_KA2|VALUES=9058,4426</t>
  </si>
  <si>
    <t>TABLENAME=UTBL_OBJ3996|FIELDS=D_KA1,D_KA2|VALUES=9058,4427</t>
  </si>
  <si>
    <t>TABLENAME=UTBL_OBJ3996|FIELDS=D_KA1,D_KA2|VALUES=9058,4429</t>
  </si>
  <si>
    <t>TABLENAME=UTBL_OBJ3996|FIELDS=D_KA1,D_KA2|VALUES=9058,9268</t>
  </si>
  <si>
    <t>TABLENAME=UTBL_OBJ3996|FIELDS=D_KA1,D_KA2|VALUES=9058,9078</t>
  </si>
  <si>
    <t>Центры, включая научно-практические</t>
  </si>
  <si>
    <t>TABLENAME=UTBL_OBJ3996|FIELDS=D_KA1,D_KA2|VALUES=9061,9073</t>
  </si>
  <si>
    <t>TABLENAME=UTBL_OBJ3996|FIELDS=D_KA1,D_KA2|VALUES=9061,9074</t>
  </si>
  <si>
    <t>TABLENAME=UTBL_OBJ3996|FIELDS=D_KA1,D_KA2|VALUES=9061,9075</t>
  </si>
  <si>
    <t>TABLENAME=UTBL_OBJ3996|FIELDS=D_KA1,D_KA2|VALUES=9061,9076</t>
  </si>
  <si>
    <t>TABLENAME=UTBL_OBJ3996|FIELDS=D_KA1,D_KA2|VALUES=9061,4425</t>
  </si>
  <si>
    <t>TABLENAME=UTBL_OBJ3996|FIELDS=D_KA1,D_KA2|VALUES=9061,4426</t>
  </si>
  <si>
    <t>TABLENAME=UTBL_OBJ3996|FIELDS=D_KA1,D_KA2|VALUES=9061,4427</t>
  </si>
  <si>
    <t>TABLENAME=UTBL_OBJ3996|FIELDS=D_KA1,D_KA2|VALUES=9061,4429</t>
  </si>
  <si>
    <t>TABLENAME=UTBL_OBJ3996|FIELDS=D_KA1,D_KA2|VALUES=9061,9268</t>
  </si>
  <si>
    <t>TABLENAME=UTBL_OBJ3996|FIELDS=D_KA1,D_KA2|VALUES=9061,9078</t>
  </si>
  <si>
    <t>TABLENAME=UTBL_OBJ3996|FIELDS=D_KA1,D_KA2|VALUES=9062,9073</t>
  </si>
  <si>
    <t>TABLENAME=UTBL_OBJ3996|FIELDS=D_KA1,D_KA2|VALUES=9062,9074</t>
  </si>
  <si>
    <t>TABLENAME=UTBL_OBJ3996|FIELDS=D_KA1,D_KA2|VALUES=9062,9075</t>
  </si>
  <si>
    <t>TABLENAME=UTBL_OBJ3996|FIELDS=D_KA1,D_KA2|VALUES=9062,9076</t>
  </si>
  <si>
    <t>TABLENAME=UTBL_OBJ3996|FIELDS=D_KA1,D_KA2|VALUES=9062,4425</t>
  </si>
  <si>
    <t>TABLENAME=UTBL_OBJ3996|FIELDS=D_KA1,D_KA2|VALUES=9062,4426</t>
  </si>
  <si>
    <t>TABLENAME=UTBL_OBJ3996|FIELDS=D_KA1,D_KA2|VALUES=9062,4427</t>
  </si>
  <si>
    <t>TABLENAME=UTBL_OBJ3996|FIELDS=D_KA1,D_KA2|VALUES=9062,4429</t>
  </si>
  <si>
    <t>TABLENAME=UTBL_OBJ3996|FIELDS=D_KA1,D_KA2|VALUES=9062,9268</t>
  </si>
  <si>
    <t>TABLENAME=UTBL_OBJ3996|FIELDS=D_KA1,D_KA2|VALUES=9062,9078</t>
  </si>
  <si>
    <t>Скорой медицинской помощи и переливания крови</t>
  </si>
  <si>
    <t>TABLENAME=UTBL_OBJ3996|FIELDS=D_KA1,D_KA2|VALUES=9054,9073</t>
  </si>
  <si>
    <t>TABLENAME=UTBL_OBJ3996|FIELDS=D_KA1,D_KA2|VALUES=9054,9074</t>
  </si>
  <si>
    <t>TABLENAME=UTBL_OBJ3996|FIELDS=D_KA1,D_KA2|VALUES=9054,9075</t>
  </si>
  <si>
    <t>TABLENAME=UTBL_OBJ3996|FIELDS=D_KA1,D_KA2|VALUES=9054,9076</t>
  </si>
  <si>
    <t>TABLENAME=UTBL_OBJ3996|FIELDS=D_KA1,D_KA2|VALUES=9054,4425</t>
  </si>
  <si>
    <t>TABLENAME=UTBL_OBJ3996|FIELDS=D_KA1,D_KA2|VALUES=9054,4426</t>
  </si>
  <si>
    <t>TABLENAME=UTBL_OBJ3996|FIELDS=D_KA1,D_KA2|VALUES=9054,4427</t>
  </si>
  <si>
    <t>TABLENAME=UTBL_OBJ3996|FIELDS=D_KA1,D_KA2|VALUES=9054,4429</t>
  </si>
  <si>
    <t>TABLENAME=UTBL_OBJ3996|FIELDS=D_KA1,D_KA2|VALUES=9054,9268</t>
  </si>
  <si>
    <t>TABLENAME=UTBL_OBJ3996|FIELDS=D_KA1,D_KA2|VALUES=9054,9078</t>
  </si>
  <si>
    <t>в том числе скорой медицинской помощи</t>
  </si>
  <si>
    <t>TABLENAME=UTBL_OBJ3996|FIELDS=D_KA1,D_KA2|VALUES=9055,9073</t>
  </si>
  <si>
    <t>TABLENAME=UTBL_OBJ3996|FIELDS=D_KA1,D_KA2|VALUES=9055,9074</t>
  </si>
  <si>
    <t>TABLENAME=UTBL_OBJ3996|FIELDS=D_KA1,D_KA2|VALUES=9055,9075</t>
  </si>
  <si>
    <t>TABLENAME=UTBL_OBJ3996|FIELDS=D_KA1,D_KA2|VALUES=9055,9076</t>
  </si>
  <si>
    <t>TABLENAME=UTBL_OBJ3996|FIELDS=D_KA1,D_KA2|VALUES=9055,4425</t>
  </si>
  <si>
    <t>TABLENAME=UTBL_OBJ3996|FIELDS=D_KA1,D_KA2|VALUES=9055,4426</t>
  </si>
  <si>
    <t>TABLENAME=UTBL_OBJ3996|FIELDS=D_KA1,D_KA2|VALUES=9055,4427</t>
  </si>
  <si>
    <t>TABLENAME=UTBL_OBJ3996|FIELDS=D_KA1,D_KA2|VALUES=9055,4429</t>
  </si>
  <si>
    <t>TABLENAME=UTBL_OBJ3996|FIELDS=D_KA1,D_KA2|VALUES=9055,9268</t>
  </si>
  <si>
    <t>TABLENAME=UTBL_OBJ3996|FIELDS=D_KA1,D_KA2|VALUES=9055,9078</t>
  </si>
  <si>
    <t>переливания крови</t>
  </si>
  <si>
    <t>TABLENAME=UTBL_OBJ3996|FIELDS=D_KA1,D_KA2|VALUES=9266,9073</t>
  </si>
  <si>
    <t>TABLENAME=UTBL_OBJ3996|FIELDS=D_KA1,D_KA2|VALUES=9266,9074</t>
  </si>
  <si>
    <t>TABLENAME=UTBL_OBJ3996|FIELDS=D_KA1,D_KA2|VALUES=9266,9075</t>
  </si>
  <si>
    <t>TABLENAME=UTBL_OBJ3996|FIELDS=D_KA1,D_KA2|VALUES=9266,9076</t>
  </si>
  <si>
    <t>TABLENAME=UTBL_OBJ3996|FIELDS=D_KA1,D_KA2|VALUES=9266,4425</t>
  </si>
  <si>
    <t>TABLENAME=UTBL_OBJ3996|FIELDS=D_KA1,D_KA2|VALUES=9266,4426</t>
  </si>
  <si>
    <t>TABLENAME=UTBL_OBJ3996|FIELDS=D_KA1,D_KA2|VALUES=9266,4427</t>
  </si>
  <si>
    <t>TABLENAME=UTBL_OBJ3996|FIELDS=D_KA1,D_KA2|VALUES=9266,4429</t>
  </si>
  <si>
    <t>TABLENAME=UTBL_OBJ3996|FIELDS=D_KA1,D_KA2|VALUES=9266,9268</t>
  </si>
  <si>
    <t>TABLENAME=UTBL_OBJ3996|FIELDS=D_KA1,D_KA2|VALUES=9266,9078</t>
  </si>
  <si>
    <t>Охраны материнства и детства</t>
  </si>
  <si>
    <t>TABLENAME=UTBL_OBJ3996|FIELDS=D_KA1,D_KA2|VALUES=9063,9073</t>
  </si>
  <si>
    <t>TABLENAME=UTBL_OBJ3996|FIELDS=D_KA1,D_KA2|VALUES=9063,9074</t>
  </si>
  <si>
    <t>TABLENAME=UTBL_OBJ3996|FIELDS=D_KA1,D_KA2|VALUES=9063,9075</t>
  </si>
  <si>
    <t>TABLENAME=UTBL_OBJ3996|FIELDS=D_KA1,D_KA2|VALUES=9063,9076</t>
  </si>
  <si>
    <t>TABLENAME=UTBL_OBJ3996|FIELDS=D_KA1,D_KA2|VALUES=9063,4425</t>
  </si>
  <si>
    <t>TABLENAME=UTBL_OBJ3996|FIELDS=D_KA1,D_KA2|VALUES=9063,4426</t>
  </si>
  <si>
    <t>TABLENAME=UTBL_OBJ3996|FIELDS=D_KA1,D_KA2|VALUES=9063,4427</t>
  </si>
  <si>
    <t>TABLENAME=UTBL_OBJ3996|FIELDS=D_KA1,D_KA2|VALUES=9063,4429</t>
  </si>
  <si>
    <t>TABLENAME=UTBL_OBJ3996|FIELDS=D_KA1,D_KA2|VALUES=9063,9268</t>
  </si>
  <si>
    <t>TABLENAME=UTBL_OBJ3996|FIELDS=D_KA1,D_KA2|VALUES=9063,9078</t>
  </si>
  <si>
    <t>TABLENAME=UTBL_OBJ3996|FIELDS=D_KA1,D_KA2|VALUES=9064,9073</t>
  </si>
  <si>
    <t>TABLENAME=UTBL_OBJ3996|FIELDS=D_KA1,D_KA2|VALUES=9064,9074</t>
  </si>
  <si>
    <t>TABLENAME=UTBL_OBJ3996|FIELDS=D_KA1,D_KA2|VALUES=9064,9075</t>
  </si>
  <si>
    <t>TABLENAME=UTBL_OBJ3996|FIELDS=D_KA1,D_KA2|VALUES=9064,9076</t>
  </si>
  <si>
    <t>TABLENAME=UTBL_OBJ3996|FIELDS=D_KA1,D_KA2|VALUES=9064,4425</t>
  </si>
  <si>
    <t>TABLENAME=UTBL_OBJ3996|FIELDS=D_KA1,D_KA2|VALUES=9064,4426</t>
  </si>
  <si>
    <t>TABLENAME=UTBL_OBJ3996|FIELDS=D_KA1,D_KA2|VALUES=9064,4427</t>
  </si>
  <si>
    <t>TABLENAME=UTBL_OBJ3996|FIELDS=D_KA1,D_KA2|VALUES=9064,4429</t>
  </si>
  <si>
    <t>TABLENAME=UTBL_OBJ3996|FIELDS=D_KA1,D_KA2|VALUES=9064,9268</t>
  </si>
  <si>
    <t>TABLENAME=UTBL_OBJ3996|FIELDS=D_KA1,D_KA2|VALUES=9064,9078</t>
  </si>
  <si>
    <t>Санаторно-курортные</t>
  </si>
  <si>
    <t>TABLENAME=UTBL_OBJ3996|FIELDS=D_KA1,D_KA2|VALUES=9065,9073</t>
  </si>
  <si>
    <t>TABLENAME=UTBL_OBJ3996|FIELDS=D_KA1,D_KA2|VALUES=9065,9074</t>
  </si>
  <si>
    <t>TABLENAME=UTBL_OBJ3996|FIELDS=D_KA1,D_KA2|VALUES=9065,9075</t>
  </si>
  <si>
    <t>TABLENAME=UTBL_OBJ3996|FIELDS=D_KA1,D_KA2|VALUES=9065,9076</t>
  </si>
  <si>
    <t>TABLENAME=UTBL_OBJ3996|FIELDS=D_KA1,D_KA2|VALUES=9065,4425</t>
  </si>
  <si>
    <t>TABLENAME=UTBL_OBJ3996|FIELDS=D_KA1,D_KA2|VALUES=9065,4426</t>
  </si>
  <si>
    <t>TABLENAME=UTBL_OBJ3996|FIELDS=D_KA1,D_KA2|VALUES=9065,4427</t>
  </si>
  <si>
    <t>TABLENAME=UTBL_OBJ3996|FIELDS=D_KA1,D_KA2|VALUES=9065,4429</t>
  </si>
  <si>
    <t>TABLENAME=UTBL_OBJ3996|FIELDS=D_KA1,D_KA2|VALUES=9065,9268</t>
  </si>
  <si>
    <t>TABLENAME=UTBL_OBJ3996|FIELDS=D_KA1,D_KA2|VALUES=9065,9078</t>
  </si>
  <si>
    <t>TABLENAME=UTBL_OBJ3996|FIELDS=D_KA1,D_KA2|VALUES=9066,9073</t>
  </si>
  <si>
    <t>TABLENAME=UTBL_OBJ3996|FIELDS=D_KA1,D_KA2|VALUES=9066,9074</t>
  </si>
  <si>
    <t>TABLENAME=UTBL_OBJ3996|FIELDS=D_KA1,D_KA2|VALUES=9066,9075</t>
  </si>
  <si>
    <t>TABLENAME=UTBL_OBJ3996|FIELDS=D_KA1,D_KA2|VALUES=9066,9076</t>
  </si>
  <si>
    <t>TABLENAME=UTBL_OBJ3996|FIELDS=D_KA1,D_KA2|VALUES=9066,4425</t>
  </si>
  <si>
    <t>TABLENAME=UTBL_OBJ3996|FIELDS=D_KA1,D_KA2|VALUES=9066,4426</t>
  </si>
  <si>
    <t>TABLENAME=UTBL_OBJ3996|FIELDS=D_KA1,D_KA2|VALUES=9066,4427</t>
  </si>
  <si>
    <t>TABLENAME=UTBL_OBJ3996|FIELDS=D_KA1,D_KA2|VALUES=9066,4429</t>
  </si>
  <si>
    <t>TABLENAME=UTBL_OBJ4004|FIELDS=D_KA1,D_KA2|VALUES=9188,4343</t>
  </si>
  <si>
    <t>TABLENAME=UTBL_OBJ4004|FIELDS=D_KA1,D_KA2|VALUES=9188,4344</t>
  </si>
  <si>
    <t>TABLENAME=UTBL_OBJ4004|FIELDS=D_KA1,D_KA2|VALUES=9188,4346</t>
  </si>
  <si>
    <t>TABLENAME=UTBL_OBJ4004|FIELDS=D_KA1,D_KA2|VALUES=9188,4347</t>
  </si>
  <si>
    <t>TABLENAME=UTBL_OBJ4004|FIELDS=D_KA1,D_KA2|VALUES=9188,4348</t>
  </si>
  <si>
    <t>TABLENAME=UTBL_OBJ4004|FIELDS=D_KA1,D_KA2|VALUES=9188,4349</t>
  </si>
  <si>
    <t>TABLENAME=UTBL_OBJ4004|FIELDS=D_KA1,D_KA2|VALUES=9188,4350</t>
  </si>
  <si>
    <t>TABLENAME=UTBL_OBJ4004|FIELDS=D_KA1,D_KA2|VALUES=9188,4353</t>
  </si>
  <si>
    <t>TABLENAME=UTBL_OBJ4004|FIELDS=D_KA1,D_KA2|VALUES=9188,4354</t>
  </si>
  <si>
    <t>TABLENAME=UTBL_OBJ4004|FIELDS=D_KA1,D_KA2|VALUES=9188,4355</t>
  </si>
  <si>
    <t>TABLENAME=UTBL_OBJ4004|FIELDS=D_KA1,D_KA2|VALUES=9188,4356</t>
  </si>
  <si>
    <t>TABLENAME=UTBL_OBJ4004|FIELDS=D_KA1,D_KA2|VALUES=9188,4357</t>
  </si>
  <si>
    <t>TABLENAME=UTBL_OBJ4004|FIELDS=D_KA1,D_KA2|VALUES=9188,4359</t>
  </si>
  <si>
    <t>TABLENAME=UTBL_OBJ4004|FIELDS=D_KA1,D_KA2|VALUES=9188,4360</t>
  </si>
  <si>
    <t>TABLENAME=UTBL_OBJ4004|FIELDS=D_KA1,D_KA2|VALUES=9188,4361</t>
  </si>
  <si>
    <t>TABLENAME=UTBL_OBJ4004|FIELDS=D_KA1,D_KA2|VALUES=9188,4362</t>
  </si>
  <si>
    <t>TABLENAME=UTBL_OBJ4004|FIELDS=D_KA1,D_KA2|VALUES=9188,4364</t>
  </si>
  <si>
    <t>TABLENAME=UTBL_OBJ4004|FIELDS=D_KA1,D_KA2|VALUES=9188,4365</t>
  </si>
  <si>
    <t>TABLENAME=UTBL_OBJ4004|FIELDS=D_KA1,D_KA2|VALUES=9188,4366</t>
  </si>
  <si>
    <t>TABLENAME=UTBL_OBJ4004|FIELDS=D_KA1,D_KA2|VALUES=9188,4367</t>
  </si>
  <si>
    <t>TABLENAME=UTBL_OBJ4004|FIELDS=D_KA1,D_KA2|VALUES=9188,4368</t>
  </si>
  <si>
    <t>TABLENAME=UTBL_OBJ4004|FIELDS=D_KA1,D_KA2|VALUES=9188,4371</t>
  </si>
  <si>
    <t>TABLENAME=UTBL_OBJ4004|FIELDS=D_KA1,D_KA2|VALUES=9188,4372</t>
  </si>
  <si>
    <t>TABLENAME=UTBL_OBJ4004|FIELDS=D_KA1,D_KA2|VALUES=9188,4373</t>
  </si>
  <si>
    <t>TABLENAME=UTBL_OBJ4004|FIELDS=D_KA1,D_KA2|VALUES=9188,4374</t>
  </si>
  <si>
    <t>TABLENAME=UTBL_OBJ4004|FIELDS=D_KA1,D_KA2|VALUES=9188,4375</t>
  </si>
  <si>
    <t>TABLENAME=UTBL_OBJ4004|FIELDS=D_KA1,D_KA2|VALUES=9188,4377</t>
  </si>
  <si>
    <t>TABLENAME=UTBL_OBJ4004|FIELDS=D_KA1,D_KA2|VALUES=9188,4378</t>
  </si>
  <si>
    <t>TABLENAME=UTBL_OBJ4004|FIELDS=D_KA1,D_KA2|VALUES=9188,4379</t>
  </si>
  <si>
    <t>TABLENAME=UTBL_OBJ4004|FIELDS=D_KA1,D_KA2|VALUES=9188,4380</t>
  </si>
  <si>
    <t>TABLENAME=UTBL_OBJ4004|FIELDS=D_KA1,D_KA2|VALUES=9188,4382</t>
  </si>
  <si>
    <t>TABLENAME=UTBL_OBJ4004|FIELDS=D_KA1,D_KA2|VALUES=9188,4383</t>
  </si>
  <si>
    <t>TABLENAME=UTBL_OBJ4004|FIELDS=D_KA1,D_KA2|VALUES=9188,4384</t>
  </si>
  <si>
    <t>TABLENAME=UTBL_OBJ4004|FIELDS=D_KA1,D_KA2|VALUES=9188,4385</t>
  </si>
  <si>
    <t>TABLENAME=UTBL_OBJ4004|FIELDS=D_KA1,D_KA2|VALUES=9188,4386</t>
  </si>
  <si>
    <t>TABLENAME=UTBL_OBJ4004|FIELDS=D_KA1,D_KA2|VALUES=9188,4389</t>
  </si>
  <si>
    <t>TABLENAME=UTBL_OBJ4004|FIELDS=D_KA1,D_KA2|VALUES=9188,4390</t>
  </si>
  <si>
    <t>TABLENAME=UTBL_OBJ4004|FIELDS=D_KA1,D_KA2|VALUES=9188,4391</t>
  </si>
  <si>
    <t>TABLENAME=UTBL_OBJ4004|FIELDS=D_KA1,D_KA2|VALUES=9188,4392</t>
  </si>
  <si>
    <t>TABLENAME=UTBL_OBJ4004|FIELDS=D_KA1,D_KA2|VALUES=9188,4393</t>
  </si>
  <si>
    <t>TABLENAME=UTBL_OBJ4004|FIELDS=D_KA1,D_KA2|VALUES=9188,4395</t>
  </si>
  <si>
    <t>TABLENAME=UTBL_OBJ4004|FIELDS=D_KA1,D_KA2|VALUES=9188,4396</t>
  </si>
  <si>
    <t>TABLENAME=UTBL_OBJ4004|FIELDS=D_KA1,D_KA2|VALUES=9188,4397</t>
  </si>
  <si>
    <t>TABLENAME=UTBL_OBJ4004|FIELDS=D_KA1,D_KA2|VALUES=9188,4398</t>
  </si>
  <si>
    <t>TABLENAME=UTBL_OBJ4004|FIELDS=D_KA1,D_KA2|VALUES=9188,4400</t>
  </si>
  <si>
    <t>TABLENAME=UTBL_OBJ4004|FIELDS=D_KA1,D_KA2|VALUES=9188,4401</t>
  </si>
  <si>
    <t>TABLENAME=UTBL_OBJ4004|FIELDS=D_KA1,D_KA2|VALUES=9188,4402</t>
  </si>
  <si>
    <t>TABLENAME=UTBL_OBJ4004|FIELDS=D_KA1,D_KA2|VALUES=9188,4403</t>
  </si>
  <si>
    <t>TABLENAME=UTBL_OBJ4004|FIELDS=D_KA1,D_KA2|VALUES=9188,4404</t>
  </si>
  <si>
    <t>Увеличение стоимости материальных запасов, их приобретение: (сумма строк 22+23+24+25+26+27+28) из них:</t>
  </si>
  <si>
    <t>TABLENAME=UTBL_OBJ4004|FIELDS=D_KA1,D_KA2|VALUES=9189,4306</t>
  </si>
  <si>
    <t>TABLENAME=UTBL_OBJ4004|FIELDS=D_KA1,D_KA2|VALUES=9189,4307</t>
  </si>
  <si>
    <t>TABLENAME=UTBL_OBJ4004|FIELDS=D_KA1,D_KA2|VALUES=9189,4308</t>
  </si>
  <si>
    <t>TABLENAME=UTBL_OBJ4004|FIELDS=D_KA1,D_KA2|VALUES=9189,4309</t>
  </si>
  <si>
    <t>TABLENAME=UTBL_OBJ4004|FIELDS=D_KA1,D_KA2|VALUES=9189,4310</t>
  </si>
  <si>
    <t>TABLENAME=UTBL_OBJ4004|FIELDS=D_KA1,D_KA2|VALUES=9189,4312</t>
  </si>
  <si>
    <t>TABLENAME=UTBL_OBJ4004|FIELDS=D_KA1,D_KA2|VALUES=9189,4313</t>
  </si>
  <si>
    <t>TABLENAME=UTBL_OBJ4004|FIELDS=D_KA1,D_KA2|VALUES=9189,4314</t>
  </si>
  <si>
    <t>TABLENAME=UTBL_OBJ4004|FIELDS=D_KA1,D_KA2|VALUES=9189,4315</t>
  </si>
  <si>
    <t>TABLENAME=UTBL_OBJ4004|FIELDS=D_KA1,D_KA2|VALUES=9189,4317</t>
  </si>
  <si>
    <t>TABLENAME=UTBL_OBJ4004|FIELDS=D_KA1,D_KA2|VALUES=9189,4318</t>
  </si>
  <si>
    <t>TABLENAME=UTBL_OBJ4004|FIELDS=D_KA1,D_KA2|VALUES=9189,4319</t>
  </si>
  <si>
    <t>TABLENAME=UTBL_OBJ4004|FIELDS=D_KA1,D_KA2|VALUES=9189,4320</t>
  </si>
  <si>
    <t>TABLENAME=UTBL_OBJ4004|FIELDS=D_KA1,D_KA2|VALUES=9189,4321</t>
  </si>
  <si>
    <t>TABLENAME=UTBL_OBJ4004|FIELDS=D_KA1,D_KA2|VALUES=9189,4324</t>
  </si>
  <si>
    <t>TABLENAME=UTBL_OBJ4004|FIELDS=D_KA1,D_KA2|VALUES=9189,4325</t>
  </si>
  <si>
    <t>TABLENAME=UTBL_OBJ4004|FIELDS=D_KA1,D_KA2|VALUES=9189,4326</t>
  </si>
  <si>
    <t>TABLENAME=UTBL_OBJ4004|FIELDS=D_KA1,D_KA2|VALUES=9189,4327</t>
  </si>
  <si>
    <t>TABLENAME=UTBL_OBJ4004|FIELDS=D_KA1,D_KA2|VALUES=9189,4329</t>
  </si>
  <si>
    <t>TABLENAME=UTBL_OBJ4004|FIELDS=D_KA1,D_KA2|VALUES=9189,4330</t>
  </si>
  <si>
    <t>TABLENAME=UTBL_OBJ4004|FIELDS=D_KA1,D_KA2|VALUES=9189,4331</t>
  </si>
  <si>
    <t>TABLENAME=UTBL_OBJ4004|FIELDS=D_KA1,D_KA2|VALUES=9189,4332</t>
  </si>
  <si>
    <t>TABLENAME=UTBL_OBJ4004|FIELDS=D_KA1,D_KA2|VALUES=9189,4335</t>
  </si>
  <si>
    <t>TABLENAME=UTBL_OBJ4004|FIELDS=D_KA1,D_KA2|VALUES=9189,4336</t>
  </si>
  <si>
    <t>TABLENAME=UTBL_OBJ4004|FIELDS=D_KA1,D_KA2|VALUES=9189,4337</t>
  </si>
  <si>
    <t>TABLENAME=UTBL_OBJ4004|FIELDS=D_KA1,D_KA2|VALUES=9189,4338</t>
  </si>
  <si>
    <t>TABLENAME=UTBL_OBJ4004|FIELDS=D_KA1,D_KA2|VALUES=9189,4339</t>
  </si>
  <si>
    <t>TABLENAME=UTBL_OBJ4004|FIELDS=D_KA1,D_KA2|VALUES=9189,4341</t>
  </si>
  <si>
    <t>TABLENAME=UTBL_OBJ4004|FIELDS=D_KA1,D_KA2|VALUES=9189,4342</t>
  </si>
  <si>
    <t>TABLENAME=UTBL_OBJ4004|FIELDS=D_KA1,D_KA2|VALUES=9189,4343</t>
  </si>
  <si>
    <t>TABLENAME=UTBL_OBJ4004|FIELDS=D_KA1,D_KA2|VALUES=9189,4344</t>
  </si>
  <si>
    <t>TABLENAME=UTBL_OBJ4004|FIELDS=D_KA1,D_KA2|VALUES=9189,4346</t>
  </si>
  <si>
    <t>TABLENAME=UTBL_OBJ4004|FIELDS=D_KA1,D_KA2|VALUES=9189,4347</t>
  </si>
  <si>
    <t>TABLENAME=UTBL_OBJ4004|FIELDS=D_KA1,D_KA2|VALUES=9189,4348</t>
  </si>
  <si>
    <t>TABLENAME=UTBL_OBJ4004|FIELDS=D_KA1,D_KA2|VALUES=9189,4349</t>
  </si>
  <si>
    <t>TABLENAME=UTBL_OBJ4004|FIELDS=D_KA1,D_KA2|VALUES=9189,4350</t>
  </si>
  <si>
    <t>TABLENAME=UTBL_OBJ4004|FIELDS=D_KA1,D_KA2|VALUES=9189,4353</t>
  </si>
  <si>
    <t>TABLENAME=UTBL_OBJ4004|FIELDS=D_KA1,D_KA2|VALUES=9189,4354</t>
  </si>
  <si>
    <t>TABLENAME=UTBL_OBJ4004|FIELDS=D_KA1,D_KA2|VALUES=9189,4355</t>
  </si>
  <si>
    <t>TABLENAME=UTBL_OBJ4004|FIELDS=D_KA1,D_KA2|VALUES=9189,4356</t>
  </si>
  <si>
    <t>TABLENAME=UTBL_OBJ4004|FIELDS=D_KA1,D_KA2|VALUES=9189,4357</t>
  </si>
  <si>
    <t>TABLENAME=UTBL_OBJ4004|FIELDS=D_KA1,D_KA2|VALUES=9189,4359</t>
  </si>
  <si>
    <t>TABLENAME=UTBL_OBJ4004|FIELDS=D_KA1,D_KA2|VALUES=9189,4360</t>
  </si>
  <si>
    <t>TABLENAME=UTBL_OBJ4004|FIELDS=D_KA1,D_KA2|VALUES=9189,4361</t>
  </si>
  <si>
    <t>TABLENAME=UTBL_OBJ4004|FIELDS=D_KA1,D_KA2|VALUES=9189,4362</t>
  </si>
  <si>
    <t>TABLENAME=UTBL_OBJ4004|FIELDS=D_KA1,D_KA2|VALUES=9189,4364</t>
  </si>
  <si>
    <t>TABLENAME=UTBL_OBJ4004|FIELDS=D_KA1,D_KA2|VALUES=9189,4365</t>
  </si>
  <si>
    <t>TABLENAME=UTBL_OBJ4004|FIELDS=D_KA1,D_KA2|VALUES=9189,4366</t>
  </si>
  <si>
    <t>TABLENAME=UTBL_OBJ4004|FIELDS=D_KA1,D_KA2|VALUES=9189,4367</t>
  </si>
  <si>
    <t>TABLENAME=UTBL_OBJ4004|FIELDS=D_KA1,D_KA2|VALUES=9189,4368</t>
  </si>
  <si>
    <t>TABLENAME=UTBL_OBJ4004|FIELDS=D_KA1,D_KA2|VALUES=9189,4371</t>
  </si>
  <si>
    <t>TABLENAME=UTBL_OBJ4004|FIELDS=D_KA1,D_KA2|VALUES=9189,4372</t>
  </si>
  <si>
    <t>TABLENAME=UTBL_OBJ4004|FIELDS=D_KA1,D_KA2|VALUES=9189,4373</t>
  </si>
  <si>
    <t>TABLENAME=UTBL_OBJ4004|FIELDS=D_KA1,D_KA2|VALUES=9189,4374</t>
  </si>
  <si>
    <t>TABLENAME=UTBL_OBJ4004|FIELDS=D_KA1,D_KA2|VALUES=9189,4375</t>
  </si>
  <si>
    <t>TABLENAME=UTBL_OBJ4004|FIELDS=D_KA1,D_KA2|VALUES=9189,4377</t>
  </si>
  <si>
    <t>TABLENAME=UTBL_OBJ4004|FIELDS=D_KA1,D_KA2|VALUES=9189,4378</t>
  </si>
  <si>
    <t>TABLENAME=UTBL_OBJ4004|FIELDS=D_KA1,D_KA2|VALUES=9189,4379</t>
  </si>
  <si>
    <t>TABLENAME=UTBL_OBJ4004|FIELDS=D_KA1,D_KA2|VALUES=9189,4380</t>
  </si>
  <si>
    <t>TABLENAME=UTBL_OBJ4004|FIELDS=D_KA1,D_KA2|VALUES=9189,4382</t>
  </si>
  <si>
    <t>TABLENAME=UTBL_OBJ4004|FIELDS=D_KA1,D_KA2|VALUES=9189,4383</t>
  </si>
  <si>
    <t>TABLENAME=UTBL_OBJ4004|FIELDS=D_KA1,D_KA2|VALUES=9189,4384</t>
  </si>
  <si>
    <t>TABLENAME=UTBL_OBJ4004|FIELDS=D_KA1,D_KA2|VALUES=9189,4385</t>
  </si>
  <si>
    <t>TABLENAME=UTBL_OBJ4004|FIELDS=D_KA1,D_KA2|VALUES=9189,4386</t>
  </si>
  <si>
    <t>TABLENAME=UTBL_OBJ4004|FIELDS=D_KA1,D_KA2|VALUES=9189,4389</t>
  </si>
  <si>
    <t>TABLENAME=UTBL_OBJ4004|FIELDS=D_KA1,D_KA2|VALUES=9189,4390</t>
  </si>
  <si>
    <t>TABLENAME=UTBL_OBJ4004|FIELDS=D_KA1,D_KA2|VALUES=9189,4391</t>
  </si>
  <si>
    <t>TABLENAME=UTBL_OBJ4004|FIELDS=D_KA1,D_KA2|VALUES=9189,4392</t>
  </si>
  <si>
    <t>TABLENAME=UTBL_OBJ4004|FIELDS=D_KA1,D_KA2|VALUES=9189,4393</t>
  </si>
  <si>
    <t>TABLENAME=UTBL_OBJ4004|FIELDS=D_KA1,D_KA2|VALUES=9189,4395</t>
  </si>
  <si>
    <t>TABLENAME=UTBL_OBJ4004|FIELDS=D_KA1,D_KA2|VALUES=9189,4396</t>
  </si>
  <si>
    <t>TABLENAME=UTBL_OBJ4004|FIELDS=D_KA1,D_KA2|VALUES=9189,4397</t>
  </si>
  <si>
    <t>TABLENAME=UTBL_OBJ4004|FIELDS=D_KA1,D_KA2|VALUES=9189,4398</t>
  </si>
  <si>
    <t>TABLENAME=UTBL_OBJ4004|FIELDS=D_KA1,D_KA2|VALUES=9189,4400</t>
  </si>
  <si>
    <t>TABLENAME=UTBL_OBJ4004|FIELDS=D_KA1,D_KA2|VALUES=9189,4401</t>
  </si>
  <si>
    <t>TABLENAME=UTBL_OBJ4004|FIELDS=D_KA1,D_KA2|VALUES=9189,4402</t>
  </si>
  <si>
    <t>TABLENAME=UTBL_OBJ4004|FIELDS=D_KA1,D_KA2|VALUES=9189,4403</t>
  </si>
  <si>
    <t>TABLENAME=UTBL_OBJ4004|FIELDS=D_KA1,D_KA2|VALUES=9189,4404</t>
  </si>
  <si>
    <t>медикаментов и перевязочных средств</t>
  </si>
  <si>
    <t>TABLENAME=UTBL_OBJ4004|FIELDS=D_KA1,D_KA2|VALUES=9190,4306</t>
  </si>
  <si>
    <t>TABLENAME=UTBL_OBJ4004|FIELDS=D_KA1,D_KA2|VALUES=9190,4307</t>
  </si>
  <si>
    <t>TABLENAME=UTBL_OBJ4004|FIELDS=D_KA1,D_KA2|VALUES=9190,4308</t>
  </si>
  <si>
    <t>TABLENAME=UTBL_OBJ4004|FIELDS=D_KA1,D_KA2|VALUES=9190,4309</t>
  </si>
  <si>
    <t>TABLENAME=UTBL_OBJ4004|FIELDS=D_KA1,D_KA2|VALUES=9190,4310</t>
  </si>
  <si>
    <t>TABLENAME=UTBL_OBJ4004|FIELDS=D_KA1,D_KA2|VALUES=9190,4312</t>
  </si>
  <si>
    <t>TABLENAME=UTBL_OBJ4004|FIELDS=D_KA1,D_KA2|VALUES=9190,4313</t>
  </si>
  <si>
    <t>TABLENAME=UTBL_OBJ4004|FIELDS=D_KA1,D_KA2|VALUES=9190,4314</t>
  </si>
  <si>
    <t>TABLENAME=UTBL_OBJ4004|FIELDS=D_KA1,D_KA2|VALUES=9190,4315</t>
  </si>
  <si>
    <t>TABLENAME=UTBL_OBJ4004|FIELDS=D_KA1,D_KA2|VALUES=9190,4317</t>
  </si>
  <si>
    <t>TABLENAME=UTBL_OBJ4004|FIELDS=D_KA1,D_KA2|VALUES=9190,4318</t>
  </si>
  <si>
    <t>TABLENAME=UTBL_OBJ4004|FIELDS=D_KA1,D_KA2|VALUES=9190,4319</t>
  </si>
  <si>
    <t>TABLENAME=UTBL_OBJ4004|FIELDS=D_KA1,D_KA2|VALUES=9190,4320</t>
  </si>
  <si>
    <t>TABLENAME=UTBL_OBJ4004|FIELDS=D_KA1,D_KA2|VALUES=9190,4321</t>
  </si>
  <si>
    <t>TABLENAME=UTBL_OBJ4004|FIELDS=D_KA1,D_KA2|VALUES=9190,4324</t>
  </si>
  <si>
    <t>TABLENAME=UTBL_OBJ4004|FIELDS=D_KA1,D_KA2|VALUES=9190,4325</t>
  </si>
  <si>
    <t>TABLENAME=UTBL_OBJ4004|FIELDS=D_KA1,D_KA2|VALUES=9190,4326</t>
  </si>
  <si>
    <t>TABLENAME=UTBL_OBJ4004|FIELDS=D_KA1,D_KA2|VALUES=9190,4327</t>
  </si>
  <si>
    <t>TABLENAME=UTBL_OBJ4004|FIELDS=D_KA1,D_KA2|VALUES=9190,4329</t>
  </si>
  <si>
    <t>TABLENAME=UTBL_OBJ4004|FIELDS=D_KA1,D_KA2|VALUES=9190,4330</t>
  </si>
  <si>
    <t>TABLENAME=UTBL_OBJ4004|FIELDS=D_KA1,D_KA2|VALUES=9190,4331</t>
  </si>
  <si>
    <t>TABLENAME=UTBL_OBJ4004|FIELDS=D_KA1,D_KA2|VALUES=9190,4332</t>
  </si>
  <si>
    <t>TABLENAME=UTBL_OBJ4004|FIELDS=D_KA1,D_KA2|VALUES=9190,4335</t>
  </si>
  <si>
    <t>TABLENAME=UTBL_OBJ4004|FIELDS=D_KA1,D_KA2|VALUES=9190,4336</t>
  </si>
  <si>
    <t>TABLENAME=UTBL_OBJ4004|FIELDS=D_KA1,D_KA2|VALUES=9190,4337</t>
  </si>
  <si>
    <t>TABLENAME=UTBL_OBJ4004|FIELDS=D_KA1,D_KA2|VALUES=9190,4338</t>
  </si>
  <si>
    <t>TABLENAME=UTBL_OBJ4004|FIELDS=D_KA1,D_KA2|VALUES=9190,4339</t>
  </si>
  <si>
    <t>TABLENAME=UTBL_OBJ4004|FIELDS=D_KA1,D_KA2|VALUES=9190,4341</t>
  </si>
  <si>
    <t>TABLENAME=UTBL_OBJ4004|FIELDS=D_KA1,D_KA2|VALUES=9190,4342</t>
  </si>
  <si>
    <t>TABLENAME=UTBL_OBJ4004|FIELDS=D_KA1,D_KA2|VALUES=9190,4343</t>
  </si>
  <si>
    <t>TABLENAME=UTBL_OBJ4004|FIELDS=D_KA1,D_KA2|VALUES=9190,4344</t>
  </si>
  <si>
    <t>TABLENAME=UTBL_OBJ4004|FIELDS=D_KA1,D_KA2|VALUES=9190,4346</t>
  </si>
  <si>
    <t>TABLENAME=UTBL_OBJ4004|FIELDS=D_KA1,D_KA2|VALUES=9190,4347</t>
  </si>
  <si>
    <t>TABLENAME=UTBL_OBJ4004|FIELDS=D_KA1,D_KA2|VALUES=9190,4348</t>
  </si>
  <si>
    <t>TABLENAME=UTBL_OBJ4004|FIELDS=D_KA1,D_KA2|VALUES=9190,4349</t>
  </si>
  <si>
    <t>TABLENAME=UTBL_OBJ4004|FIELDS=D_KA1,D_KA2|VALUES=9190,4350</t>
  </si>
  <si>
    <t>TABLENAME=UTBL_OBJ4004|FIELDS=D_KA1,D_KA2|VALUES=9190,4353</t>
  </si>
  <si>
    <t>TABLENAME=UTBL_OBJ4004|FIELDS=D_KA1,D_KA2|VALUES=9190,4354</t>
  </si>
  <si>
    <t>TABLENAME=UTBL_OBJ4004|FIELDS=D_KA1,D_KA2|VALUES=9190,4355</t>
  </si>
  <si>
    <t>TABLENAME=UTBL_OBJ4004|FIELDS=D_KA1,D_KA2|VALUES=9190,4356</t>
  </si>
  <si>
    <t>TABLENAME=UTBL_OBJ4004|FIELDS=D_KA1,D_KA2|VALUES=9190,4357</t>
  </si>
  <si>
    <t>TABLENAME=UTBL_OBJ4004|FIELDS=D_KA1,D_KA2|VALUES=9190,4359</t>
  </si>
  <si>
    <t>TABLENAME=UTBL_OBJ4004|FIELDS=D_KA1,D_KA2|VALUES=9190,4360</t>
  </si>
  <si>
    <t>TABLENAME=UTBL_OBJ4004|FIELDS=D_KA1,D_KA2|VALUES=9190,4361</t>
  </si>
  <si>
    <t>TABLENAME=UTBL_OBJ4004|FIELDS=D_KA1,D_KA2|VALUES=9190,4362</t>
  </si>
  <si>
    <t>TABLENAME=UTBL_OBJ4004|FIELDS=D_KA1,D_KA2|VALUES=9190,4364</t>
  </si>
  <si>
    <t>TABLENAME=UTBL_OBJ4004|FIELDS=D_KA1,D_KA2|VALUES=9190,4365</t>
  </si>
  <si>
    <t>TABLENAME=UTBL_OBJ4004|FIELDS=D_KA1,D_KA2|VALUES=9190,4366</t>
  </si>
  <si>
    <t>TABLENAME=UTBL_OBJ4004|FIELDS=D_KA1,D_KA2|VALUES=9190,4367</t>
  </si>
  <si>
    <t>TABLENAME=UTBL_OBJ4004|FIELDS=D_KA1,D_KA2|VALUES=9190,4368</t>
  </si>
  <si>
    <t>TABLENAME=UTBL_OBJ4004|FIELDS=D_KA1,D_KA2|VALUES=9190,4371</t>
  </si>
  <si>
    <t>TABLENAME=UTBL_OBJ4004|FIELDS=D_KA1,D_KA2|VALUES=9190,4372</t>
  </si>
  <si>
    <t>TABLENAME=UTBL_OBJ4004|FIELDS=D_KA1,D_KA2|VALUES=9190,4373</t>
  </si>
  <si>
    <t>TABLENAME=UTBL_OBJ4004|FIELDS=D_KA1,D_KA2|VALUES=9190,4374</t>
  </si>
  <si>
    <t>TABLENAME=UTBL_OBJ4004|FIELDS=D_KA1,D_KA2|VALUES=9190,4375</t>
  </si>
  <si>
    <t>TABLENAME=UTBL_OBJ4004|FIELDS=D_KA1,D_KA2|VALUES=9190,4377</t>
  </si>
  <si>
    <t>TABLENAME=UTBL_OBJ4004|FIELDS=D_KA1,D_KA2|VALUES=9190,4378</t>
  </si>
  <si>
    <t>TABLENAME=UTBL_OBJ4004|FIELDS=D_KA1,D_KA2|VALUES=9190,4379</t>
  </si>
  <si>
    <t>TABLENAME=UTBL_OBJ4004|FIELDS=D_KA1,D_KA2|VALUES=9190,4380</t>
  </si>
  <si>
    <t>TABLENAME=UTBL_OBJ4004|FIELDS=D_KA1,D_KA2|VALUES=9190,4382</t>
  </si>
  <si>
    <t>TABLENAME=UTBL_OBJ4004|FIELDS=D_KA1,D_KA2|VALUES=9190,4383</t>
  </si>
  <si>
    <t>TABLENAME=UTBL_OBJ4004|FIELDS=D_KA1,D_KA2|VALUES=9190,4384</t>
  </si>
  <si>
    <t>TABLENAME=UTBL_OBJ4004|FIELDS=D_KA1,D_KA2|VALUES=9190,4385</t>
  </si>
  <si>
    <t>TABLENAME=UTBL_OBJ4004|FIELDS=D_KA1,D_KA2|VALUES=9190,4386</t>
  </si>
  <si>
    <t>TABLENAME=UTBL_OBJ4004|FIELDS=D_KA1,D_KA2|VALUES=9190,4389</t>
  </si>
  <si>
    <t>TABLENAME=UTBL_OBJ4004|FIELDS=D_KA1,D_KA2|VALUES=9190,4390</t>
  </si>
  <si>
    <t>TABLENAME=UTBL_OBJ4004|FIELDS=D_KA1,D_KA2|VALUES=9190,4391</t>
  </si>
  <si>
    <t>TABLENAME=UTBL_OBJ4004|FIELDS=D_KA1,D_KA2|VALUES=9190,4392</t>
  </si>
  <si>
    <t>TABLENAME=UTBL_OBJ4004|FIELDS=D_KA1,D_KA2|VALUES=9190,4393</t>
  </si>
  <si>
    <t>TABLENAME=UTBL_OBJ4004|FIELDS=D_KA1,D_KA2|VALUES=9190,4395</t>
  </si>
  <si>
    <t>TABLENAME=UTBL_OBJ4004|FIELDS=D_KA1,D_KA2|VALUES=9190,4396</t>
  </si>
  <si>
    <t>TABLENAME=UTBL_OBJ4004|FIELDS=D_KA1,D_KA2|VALUES=9190,4397</t>
  </si>
  <si>
    <t>TABLENAME=UTBL_OBJ4004|FIELDS=D_KA1,D_KA2|VALUES=9190,4398</t>
  </si>
  <si>
    <t>TABLENAME=UTBL_OBJ4004|FIELDS=D_KA1,D_KA2|VALUES=9190,4400</t>
  </si>
  <si>
    <t>TABLENAME=UTBL_OBJ4004|FIELDS=D_KA1,D_KA2|VALUES=9190,4401</t>
  </si>
  <si>
    <t>TABLENAME=UTBL_OBJ4004|FIELDS=D_KA1,D_KA2|VALUES=9190,4402</t>
  </si>
  <si>
    <t>TABLENAME=UTBL_OBJ4004|FIELDS=D_KA1,D_KA2|VALUES=9190,4403</t>
  </si>
  <si>
    <t>TABLENAME=UTBL_OBJ4004|FIELDS=D_KA1,D_KA2|VALUES=9190,4404</t>
  </si>
  <si>
    <t>TABLENAME=UTBL_OBJ4004|FIELDS=D_KA1,D_KA2|VALUES=9273,4306</t>
  </si>
  <si>
    <t>TABLENAME=UTBL_OBJ4004|FIELDS=D_KA1,D_KA2|VALUES=9273,4307</t>
  </si>
  <si>
    <t>TABLENAME=UTBL_OBJ4004|FIELDS=D_KA1,D_KA2|VALUES=9273,4308</t>
  </si>
  <si>
    <t>TABLENAME=UTBL_OBJ4004|FIELDS=D_KA1,D_KA2|VALUES=9273,4309</t>
  </si>
  <si>
    <t>TABLENAME=UTBL_OBJ4004|FIELDS=D_KA1,D_KA2|VALUES=9273,4310</t>
  </si>
  <si>
    <t>TABLENAME=UTBL_OBJ4004|FIELDS=D_KA1,D_KA2|VALUES=9273,4312</t>
  </si>
  <si>
    <t>TABLENAME=UTBL_OBJ4004|FIELDS=D_KA1,D_KA2|VALUES=9273,4313</t>
  </si>
  <si>
    <t>TABLENAME=UTBL_OBJ4004|FIELDS=D_KA1,D_KA2|VALUES=9273,4314</t>
  </si>
  <si>
    <t>TABLENAME=UTBL_OBJ4004|FIELDS=D_KA1,D_KA2|VALUES=9273,4315</t>
  </si>
  <si>
    <t>TABLENAME=UTBL_OBJ4004|FIELDS=D_KA1,D_KA2|VALUES=9273,4317</t>
  </si>
  <si>
    <t>TABLENAME=UTBL_OBJ4004|FIELDS=D_KA1,D_KA2|VALUES=9273,4318</t>
  </si>
  <si>
    <t>TABLENAME=UTBL_OBJ4004|FIELDS=D_KA1,D_KA2|VALUES=9273,4319</t>
  </si>
  <si>
    <t>TABLENAME=UTBL_OBJ4004|FIELDS=D_KA1,D_KA2|VALUES=9273,4320</t>
  </si>
  <si>
    <t>TABLENAME=UTBL_OBJ4004|FIELDS=D_KA1,D_KA2|VALUES=9273,4321</t>
  </si>
  <si>
    <t>TABLENAME=UTBL_OBJ4004|FIELDS=D_KA1,D_KA2|VALUES=9273,4324</t>
  </si>
  <si>
    <t>TABLENAME=UTBL_OBJ4004|FIELDS=D_KA1,D_KA2|VALUES=9273,4325</t>
  </si>
  <si>
    <t>TABLENAME=UTBL_OBJ4004|FIELDS=D_KA1,D_KA2|VALUES=9273,4326</t>
  </si>
  <si>
    <t>TABLENAME=UTBL_OBJ4004|FIELDS=D_KA1,D_KA2|VALUES=9273,4327</t>
  </si>
  <si>
    <t>TABLENAME=UTBL_OBJ4004|FIELDS=D_KA1,D_KA2|VALUES=9273,4329</t>
  </si>
  <si>
    <t>TABLENAME=UTBL_OBJ4004|FIELDS=D_KA1,D_KA2|VALUES=9273,4330</t>
  </si>
  <si>
    <t>TABLENAME=UTBL_OBJ4004|FIELDS=D_KA1,D_KA2|VALUES=9273,4331</t>
  </si>
  <si>
    <t>TABLENAME=UTBL_OBJ4004|FIELDS=D_KA1,D_KA2|VALUES=9273,4332</t>
  </si>
  <si>
    <t>TABLENAME=UTBL_OBJ4004|FIELDS=D_KA1,D_KA2|VALUES=9273,4335</t>
  </si>
  <si>
    <t>TABLENAME=UTBL_OBJ4004|FIELDS=D_KA1,D_KA2|VALUES=9273,4336</t>
  </si>
  <si>
    <t>TABLENAME=UTBL_OBJ4004|FIELDS=D_KA1,D_KA2|VALUES=9273,4337</t>
  </si>
  <si>
    <t>TABLENAME=UTBL_OBJ4004|FIELDS=D_KA1,D_KA2|VALUES=9273,4338</t>
  </si>
  <si>
    <t>TABLENAME=UTBL_OBJ4004|FIELDS=D_KA1,D_KA2|VALUES=9273,4339</t>
  </si>
  <si>
    <t>TABLENAME=UTBL_OBJ4004|FIELDS=D_KA1,D_KA2|VALUES=9273,4341</t>
  </si>
  <si>
    <t>TABLENAME=UTBL_OBJ4004|FIELDS=D_KA1,D_KA2|VALUES=9273,4342</t>
  </si>
  <si>
    <t>TABLENAME=UTBL_OBJ4004|FIELDS=D_KA1,D_KA2|VALUES=9273,4343</t>
  </si>
  <si>
    <t>TABLENAME=UTBL_OBJ4004|FIELDS=D_KA1,D_KA2|VALUES=9273,4344</t>
  </si>
  <si>
    <t>TABLENAME=UTBL_OBJ4004|FIELDS=D_KA1,D_KA2|VALUES=9273,4346</t>
  </si>
  <si>
    <t>TABLENAME=UTBL_OBJ4004|FIELDS=D_KA1,D_KA2|VALUES=9273,4347</t>
  </si>
  <si>
    <t>TABLENAME=UTBL_OBJ4004|FIELDS=D_KA1,D_KA2|VALUES=9273,4348</t>
  </si>
  <si>
    <t>TABLENAME=UTBL_OBJ4004|FIELDS=D_KA1,D_KA2|VALUES=9273,4349</t>
  </si>
  <si>
    <t>TABLENAME=UTBL_OBJ4004|FIELDS=D_KA1,D_KA2|VALUES=9273,4350</t>
  </si>
  <si>
    <t>TABLENAME=UTBL_OBJ4004|FIELDS=D_KA1,D_KA2|VALUES=9273,4353</t>
  </si>
  <si>
    <t>TABLENAME=UTBL_OBJ4004|FIELDS=D_KA1,D_KA2|VALUES=9273,4354</t>
  </si>
  <si>
    <t>TABLENAME=UTBL_OBJ4004|FIELDS=D_KA1,D_KA2|VALUES=9273,4355</t>
  </si>
  <si>
    <t>TABLENAME=UTBL_OBJ4004|FIELDS=D_KA1,D_KA2|VALUES=9273,4356</t>
  </si>
  <si>
    <t>TABLENAME=UTBL_OBJ4004|FIELDS=D_KA1,D_KA2|VALUES=9273,4357</t>
  </si>
  <si>
    <t>TABLENAME=UTBL_OBJ4004|FIELDS=D_KA1,D_KA2|VALUES=9273,4359</t>
  </si>
  <si>
    <t>TABLENAME=UTBL_OBJ4004|FIELDS=D_KA1,D_KA2|VALUES=9273,4360</t>
  </si>
  <si>
    <t>TABLENAME=UTBL_OBJ4004|FIELDS=D_KA1,D_KA2|VALUES=9273,4361</t>
  </si>
  <si>
    <t>TABLENAME=UTBL_OBJ4004|FIELDS=D_KA1,D_KA2|VALUES=9273,4362</t>
  </si>
  <si>
    <t>TABLENAME=UTBL_OBJ4004|FIELDS=D_KA1,D_KA2|VALUES=9273,4364</t>
  </si>
  <si>
    <t>TABLENAME=UTBL_OBJ4004|FIELDS=D_KA1,D_KA2|VALUES=9273,4365</t>
  </si>
  <si>
    <t>TABLENAME=UTBL_OBJ4004|FIELDS=D_KA1,D_KA2|VALUES=9273,4366</t>
  </si>
  <si>
    <t>TABLENAME=UTBL_OBJ4004|FIELDS=D_KA1,D_KA2|VALUES=9273,4367</t>
  </si>
  <si>
    <t>TABLENAME=UTBL_OBJ4004|FIELDS=D_KA1,D_KA2|VALUES=9273,4368</t>
  </si>
  <si>
    <t>TABLENAME=UTBL_OBJ4004|FIELDS=D_KA1,D_KA2|VALUES=9273,4371</t>
  </si>
  <si>
    <t>TABLENAME=UTBL_OBJ4004|FIELDS=D_KA1,D_KA2|VALUES=9273,4372</t>
  </si>
  <si>
    <t>TABLENAME=UTBL_OBJ4004|FIELDS=D_KA1,D_KA2|VALUES=9273,4373</t>
  </si>
  <si>
    <t>TABLENAME=UTBL_OBJ5734|FIELDS=D_KA1,D_KA2|VALUES=10564,9237</t>
  </si>
  <si>
    <t>TABLENAME=UTBL_OBJ5734|FIELDS=D_KA1,D_KA2|VALUES=10564,9239</t>
  </si>
  <si>
    <t>TABLENAME=UTBL_OBJ5734|FIELDS=D_KA1,D_KA2|VALUES=10564,9240</t>
  </si>
  <si>
    <t>Орловская область</t>
  </si>
  <si>
    <t>TABLENAME=UTBL_OBJ5734|FIELDS=D_KA1,D_KA2|VALUES=10565,9219</t>
  </si>
  <si>
    <t>TABLENAME=UTBL_OBJ5734|FIELDS=D_KA1,D_KA2|VALUES=10565,4432</t>
  </si>
  <si>
    <t>TABLENAME=UTBL_OBJ5734|FIELDS=D_KA1,D_KA2|VALUES=10565,9220</t>
  </si>
  <si>
    <t>TABLENAME=UTBL_OBJ5734|FIELDS=D_KA1,D_KA2|VALUES=10565,9226</t>
  </si>
  <si>
    <t>TABLENAME=UTBL_OBJ5734|FIELDS=D_KA1,D_KA2|VALUES=10565,9227</t>
  </si>
  <si>
    <t>TABLENAME=UTBL_OBJ5734|FIELDS=D_KA1,D_KA2|VALUES=10565,9228</t>
  </si>
  <si>
    <t>TABLENAME=UTBL_OBJ5734|FIELDS=D_KA1,D_KA2|VALUES=10565,9230</t>
  </si>
  <si>
    <t>TABLENAME=UTBL_OBJ5734|FIELDS=D_KA1,D_KA2|VALUES=10565,9231</t>
  </si>
  <si>
    <t>TABLENAME=UTBL_OBJ5734|FIELDS=D_KA1,D_KA2|VALUES=10565,9232</t>
  </si>
  <si>
    <t>TABLENAME=UTBL_OBJ5734|FIELDS=D_KA1,D_KA2|VALUES=10565,9222</t>
  </si>
  <si>
    <t>TABLENAME=UTBL_OBJ5734|FIELDS=D_KA1,D_KA2|VALUES=10565,9223</t>
  </si>
  <si>
    <t>TABLENAME=UTBL_OBJ5734|FIELDS=D_KA1,D_KA2|VALUES=10565,9224</t>
  </si>
  <si>
    <t>TABLENAME=UTBL_OBJ5734|FIELDS=D_KA1,D_KA2|VALUES=10565,9234</t>
  </si>
  <si>
    <t>TABLENAME=UTBL_OBJ5734|FIELDS=D_KA1,D_KA2|VALUES=10565,9235</t>
  </si>
  <si>
    <t>TABLENAME=UTBL_OBJ5734|FIELDS=D_KA1,D_KA2|VALUES=10565,9236</t>
  </si>
  <si>
    <t>TABLENAME=UTBL_OBJ5734|FIELDS=D_KA1,D_KA2|VALUES=10565,9237</t>
  </si>
  <si>
    <t>TABLENAME=UTBL_OBJ5734|FIELDS=D_KA1,D_KA2|VALUES=10565,9239</t>
  </si>
  <si>
    <t>TABLENAME=UTBL_OBJ5734|FIELDS=D_KA1,D_KA2|VALUES=10565,9240</t>
  </si>
  <si>
    <t>Рязанская область</t>
  </si>
  <si>
    <t>TABLENAME=UTBL_OBJ5734|FIELDS=D_KA1,D_KA2|VALUES=10566,9219</t>
  </si>
  <si>
    <t>TABLENAME=UTBL_OBJ5734|FIELDS=D_KA1,D_KA2|VALUES=10566,4432</t>
  </si>
  <si>
    <t>TABLENAME=UTBL_OBJ5734|FIELDS=D_KA1,D_KA2|VALUES=10566,9220</t>
  </si>
  <si>
    <t>TABLENAME=UTBL_OBJ5734|FIELDS=D_KA1,D_KA2|VALUES=10566,9226</t>
  </si>
  <si>
    <t>TABLENAME=UTBL_OBJ5734|FIELDS=D_KA1,D_KA2|VALUES=10566,9227</t>
  </si>
  <si>
    <t>TABLENAME=UTBL_OBJ5734|FIELDS=D_KA1,D_KA2|VALUES=10566,9228</t>
  </si>
  <si>
    <t>TABLENAME=UTBL_OBJ5734|FIELDS=D_KA1,D_KA2|VALUES=10566,9230</t>
  </si>
  <si>
    <t>TABLENAME=UTBL_OBJ5734|FIELDS=D_KA1,D_KA2|VALUES=10566,9231</t>
  </si>
  <si>
    <t>TABLENAME=UTBL_OBJ5734|FIELDS=D_KA1,D_KA2|VALUES=10566,9232</t>
  </si>
  <si>
    <t>TABLENAME=UTBL_OBJ5734|FIELDS=D_KA1,D_KA2|VALUES=10566,9222</t>
  </si>
  <si>
    <t>TABLENAME=UTBL_OBJ5734|FIELDS=D_KA1,D_KA2|VALUES=10566,9223</t>
  </si>
  <si>
    <t>TABLENAME=UTBL_OBJ5734|FIELDS=D_KA1,D_KA2|VALUES=10566,9224</t>
  </si>
  <si>
    <t>TABLENAME=UTBL_OBJ5734|FIELDS=D_KA1,D_KA2|VALUES=10566,9234</t>
  </si>
  <si>
    <t>TABLENAME=UTBL_OBJ5734|FIELDS=D_KA1,D_KA2|VALUES=10566,9235</t>
  </si>
  <si>
    <t>TABLENAME=UTBL_OBJ5734|FIELDS=D_KA1,D_KA2|VALUES=10566,9236</t>
  </si>
  <si>
    <t>TABLENAME=UTBL_OBJ5734|FIELDS=D_KA1,D_KA2|VALUES=10566,9237</t>
  </si>
  <si>
    <t>TABLENAME=UTBL_OBJ5734|FIELDS=D_KA1,D_KA2|VALUES=10566,9239</t>
  </si>
  <si>
    <t>TABLENAME=UTBL_OBJ5734|FIELDS=D_KA1,D_KA2|VALUES=10566,9240</t>
  </si>
  <si>
    <t>Смоленская область</t>
  </si>
  <si>
    <t>TABLENAME=UTBL_OBJ5734|FIELDS=D_KA1,D_KA2|VALUES=10567,9219</t>
  </si>
  <si>
    <t>TABLENAME=UTBL_OBJ5734|FIELDS=D_KA1,D_KA2|VALUES=10567,4432</t>
  </si>
  <si>
    <t>TABLENAME=UTBL_OBJ5734|FIELDS=D_KA1,D_KA2|VALUES=10567,9220</t>
  </si>
  <si>
    <t>TABLENAME=UTBL_OBJ5734|FIELDS=D_KA1,D_KA2|VALUES=10567,9226</t>
  </si>
  <si>
    <t>TABLENAME=UTBL_OBJ5734|FIELDS=D_KA1,D_KA2|VALUES=10567,9227</t>
  </si>
  <si>
    <t>TABLENAME=UTBL_OBJ5734|FIELDS=D_KA1,D_KA2|VALUES=10567,9228</t>
  </si>
  <si>
    <t>TABLENAME=UTBL_OBJ5734|FIELDS=D_KA1,D_KA2|VALUES=10567,9230</t>
  </si>
  <si>
    <t>TABLENAME=UTBL_OBJ5734|FIELDS=D_KA1,D_KA2|VALUES=10567,9231</t>
  </si>
  <si>
    <t>TABLENAME=UTBL_OBJ5734|FIELDS=D_KA1,D_KA2|VALUES=10567,9232</t>
  </si>
  <si>
    <t>TABLENAME=UTBL_OBJ5734|FIELDS=D_KA1,D_KA2|VALUES=10567,9222</t>
  </si>
  <si>
    <t>TABLENAME=UTBL_OBJ5734|FIELDS=D_KA1,D_KA2|VALUES=10567,9223</t>
  </si>
  <si>
    <t>TABLENAME=UTBL_OBJ5734|FIELDS=D_KA1,D_KA2|VALUES=10567,9224</t>
  </si>
  <si>
    <t>TABLENAME=UTBL_OBJ5734|FIELDS=D_KA1,D_KA2|VALUES=10567,9234</t>
  </si>
  <si>
    <t>TABLENAME=UTBL_OBJ5734|FIELDS=D_KA1,D_KA2|VALUES=10567,9235</t>
  </si>
  <si>
    <t>TABLENAME=UTBL_OBJ5734|FIELDS=D_KA1,D_KA2|VALUES=10567,9236</t>
  </si>
  <si>
    <t>TABLENAME=UTBL_OBJ5734|FIELDS=D_KA1,D_KA2|VALUES=10567,9237</t>
  </si>
  <si>
    <t>TABLENAME=UTBL_OBJ5734|FIELDS=D_KA1,D_KA2|VALUES=10567,9239</t>
  </si>
  <si>
    <t>TABLENAME=UTBL_OBJ5734|FIELDS=D_KA1,D_KA2|VALUES=10567,9240</t>
  </si>
  <si>
    <t>Тамбовская область</t>
  </si>
  <si>
    <t>TABLENAME=UTBL_OBJ5734|FIELDS=D_KA1,D_KA2|VALUES=10568,9219</t>
  </si>
  <si>
    <t>TABLENAME=UTBL_OBJ5734|FIELDS=D_KA1,D_KA2|VALUES=10568,4432</t>
  </si>
  <si>
    <t>TABLENAME=UTBL_OBJ5734|FIELDS=D_KA1,D_KA2|VALUES=10568,9220</t>
  </si>
  <si>
    <t>TABLENAME=UTBL_OBJ5734|FIELDS=D_KA1,D_KA2|VALUES=10568,9226</t>
  </si>
  <si>
    <t>TABLENAME=UTBL_OBJ5734|FIELDS=D_KA1,D_KA2|VALUES=10568,9227</t>
  </si>
  <si>
    <t>TABLENAME=UTBL_OBJ5734|FIELDS=D_KA1,D_KA2|VALUES=10568,9228</t>
  </si>
  <si>
    <t>TABLENAME=UTBL_OBJ5734|FIELDS=D_KA1,D_KA2|VALUES=10568,9230</t>
  </si>
  <si>
    <t>TABLENAME=UTBL_OBJ5734|FIELDS=D_KA1,D_KA2|VALUES=10568,9231</t>
  </si>
  <si>
    <t>TABLENAME=UTBL_OBJ5734|FIELDS=D_KA1,D_KA2|VALUES=10568,9232</t>
  </si>
  <si>
    <t>TABLENAME=UTBL_OBJ5734|FIELDS=D_KA1,D_KA2|VALUES=10568,9222</t>
  </si>
  <si>
    <t>TABLENAME=UTBL_OBJ5734|FIELDS=D_KA1,D_KA2|VALUES=10568,9223</t>
  </si>
  <si>
    <t>TABLENAME=UTBL_OBJ5734|FIELDS=D_KA1,D_KA2|VALUES=10568,9224</t>
  </si>
  <si>
    <t>TABLENAME=UTBL_OBJ5734|FIELDS=D_KA1,D_KA2|VALUES=10568,9234</t>
  </si>
  <si>
    <t>TABLENAME=UTBL_OBJ5734|FIELDS=D_KA1,D_KA2|VALUES=10568,9235</t>
  </si>
  <si>
    <t>TABLENAME=UTBL_OBJ5734|FIELDS=D_KA1,D_KA2|VALUES=10568,9236</t>
  </si>
  <si>
    <t>TABLENAME=UTBL_OBJ5734|FIELDS=D_KA1,D_KA2|VALUES=10568,9237</t>
  </si>
  <si>
    <t>TABLENAME=UTBL_OBJ5734|FIELDS=D_KA1,D_KA2|VALUES=10568,9239</t>
  </si>
  <si>
    <t>TABLENAME=UTBL_OBJ5734|FIELDS=D_KA1,D_KA2|VALUES=10568,9240</t>
  </si>
  <si>
    <t>Тверская область</t>
  </si>
  <si>
    <t>TABLENAME=UTBL_OBJ5734|FIELDS=D_KA1,D_KA2|VALUES=10569,9219</t>
  </si>
  <si>
    <t>TABLENAME=UTBL_OBJ5734|FIELDS=D_KA1,D_KA2|VALUES=10569,4432</t>
  </si>
  <si>
    <t>TABLENAME=UTBL_OBJ5734|FIELDS=D_KA1,D_KA2|VALUES=10569,9220</t>
  </si>
  <si>
    <t>TABLENAME=UTBL_OBJ5734|FIELDS=D_KA1,D_KA2|VALUES=10569,9226</t>
  </si>
  <si>
    <t>TABLENAME=UTBL_OBJ5734|FIELDS=D_KA1,D_KA2|VALUES=10569,9227</t>
  </si>
  <si>
    <t>TABLENAME=UTBL_OBJ5734|FIELDS=D_KA1,D_KA2|VALUES=10569,9228</t>
  </si>
  <si>
    <t>TABLENAME=UTBL_OBJ5734|FIELDS=D_KA1,D_KA2|VALUES=10569,9230</t>
  </si>
  <si>
    <t>TABLENAME=UTBL_OBJ5734|FIELDS=D_KA1,D_KA2|VALUES=10569,9231</t>
  </si>
  <si>
    <t>TABLENAME=UTBL_OBJ5734|FIELDS=D_KA1,D_KA2|VALUES=10569,9232</t>
  </si>
  <si>
    <t>TABLENAME=UTBL_OBJ5734|FIELDS=D_KA1,D_KA2|VALUES=10569,9222</t>
  </si>
  <si>
    <t>TABLENAME=UTBL_OBJ5734|FIELDS=D_KA1,D_KA2|VALUES=10569,9223</t>
  </si>
  <si>
    <t>TABLENAME=UTBL_OBJ5734|FIELDS=D_KA1,D_KA2|VALUES=10569,9224</t>
  </si>
  <si>
    <t>TABLENAME=UTBL_OBJ5734|FIELDS=D_KA1,D_KA2|VALUES=10569,9234</t>
  </si>
  <si>
    <t>TABLENAME=UTBL_OBJ5734|FIELDS=D_KA1,D_KA2|VALUES=10569,9235</t>
  </si>
  <si>
    <t>TABLENAME=UTBL_OBJ5734|FIELDS=D_KA1,D_KA2|VALUES=10569,9236</t>
  </si>
  <si>
    <t>TABLENAME=UTBL_OBJ5734|FIELDS=D_KA1,D_KA2|VALUES=10569,9237</t>
  </si>
  <si>
    <t>TABLENAME=UTBL_OBJ5734|FIELDS=D_KA1,D_KA2|VALUES=10569,9239</t>
  </si>
  <si>
    <t>TABLENAME=UTBL_OBJ5734|FIELDS=D_KA1,D_KA2|VALUES=10569,9240</t>
  </si>
  <si>
    <t>Тульская область</t>
  </si>
  <si>
    <t>TABLENAME=UTBL_OBJ5734|FIELDS=D_KA1,D_KA2|VALUES=10570,9219</t>
  </si>
  <si>
    <t>TABLENAME=UTBL_OBJ5734|FIELDS=D_KA1,D_KA2|VALUES=10570,4432</t>
  </si>
  <si>
    <t>TABLENAME=UTBL_OBJ5734|FIELDS=D_KA1,D_KA2|VALUES=10570,9220</t>
  </si>
  <si>
    <t>TABLENAME=UTBL_OBJ5734|FIELDS=D_KA1,D_KA2|VALUES=10570,9226</t>
  </si>
  <si>
    <t>TABLENAME=UTBL_OBJ5734|FIELDS=D_KA1,D_KA2|VALUES=10570,9227</t>
  </si>
  <si>
    <t>TABLENAME=UTBL_OBJ5734|FIELDS=D_KA1,D_KA2|VALUES=10570,9228</t>
  </si>
  <si>
    <t>TABLENAME=UTBL_OBJ5734|FIELDS=D_KA1,D_KA2|VALUES=10570,9230</t>
  </si>
  <si>
    <t>TABLENAME=UTBL_OBJ5734|FIELDS=D_KA1,D_KA2|VALUES=10570,9231</t>
  </si>
  <si>
    <t>TABLENAME=UTBL_OBJ5734|FIELDS=D_KA1,D_KA2|VALUES=10570,9232</t>
  </si>
  <si>
    <t>TABLENAME=UTBL_OBJ5734|FIELDS=D_KA1,D_KA2|VALUES=10570,9222</t>
  </si>
  <si>
    <t>TABLENAME=UTBL_OBJ5734|FIELDS=D_KA1,D_KA2|VALUES=10570,9223</t>
  </si>
  <si>
    <t>TABLENAME=UTBL_OBJ5734|FIELDS=D_KA1,D_KA2|VALUES=10570,9224</t>
  </si>
  <si>
    <t>TABLENAME=UTBL_OBJ5734|FIELDS=D_KA1,D_KA2|VALUES=10570,9234</t>
  </si>
  <si>
    <t>TABLENAME=UTBL_OBJ5734|FIELDS=D_KA1,D_KA2|VALUES=10570,9235</t>
  </si>
  <si>
    <t>TABLENAME=UTBL_OBJ5734|FIELDS=D_KA1,D_KA2|VALUES=10570,9236</t>
  </si>
  <si>
    <t>TABLENAME=UTBL_OBJ5734|FIELDS=D_KA1,D_KA2|VALUES=10570,9237</t>
  </si>
  <si>
    <t>TABLENAME=UTBL_OBJ5734|FIELDS=D_KA1,D_KA2|VALUES=10570,9239</t>
  </si>
  <si>
    <t>TABLENAME=UTBL_OBJ5734|FIELDS=D_KA1,D_KA2|VALUES=10570,9240</t>
  </si>
  <si>
    <t>Ярославская область</t>
  </si>
  <si>
    <t>TABLENAME=UTBL_OBJ5734|FIELDS=D_KA1,D_KA2|VALUES=10571,9219</t>
  </si>
  <si>
    <t>TABLENAME=UTBL_OBJ5734|FIELDS=D_KA1,D_KA2|VALUES=10571,4432</t>
  </si>
  <si>
    <t>TABLENAME=UTBL_OBJ5734|FIELDS=D_KA1,D_KA2|VALUES=10571,9220</t>
  </si>
  <si>
    <t>TABLENAME=UTBL_OBJ5734|FIELDS=D_KA1,D_KA2|VALUES=10571,9226</t>
  </si>
  <si>
    <t>TABLENAME=UTBL_OBJ5734|FIELDS=D_KA1,D_KA2|VALUES=10571,9227</t>
  </si>
  <si>
    <t>TABLENAME=UTBL_OBJ5734|FIELDS=D_KA1,D_KA2|VALUES=10571,9228</t>
  </si>
  <si>
    <t>TABLENAME=UTBL_OBJ5734|FIELDS=D_KA1,D_KA2|VALUES=10571,9230</t>
  </si>
  <si>
    <t>TABLENAME=UTBL_OBJ5734|FIELDS=D_KA1,D_KA2|VALUES=10571,9231</t>
  </si>
  <si>
    <t>TABLENAME=UTBL_OBJ5734|FIELDS=D_KA1,D_KA2|VALUES=10571,9232</t>
  </si>
  <si>
    <t>TABLENAME=UTBL_OBJ5734|FIELDS=D_KA1,D_KA2|VALUES=10571,9222</t>
  </si>
  <si>
    <t>TABLENAME=UTBL_OBJ5734|FIELDS=D_KA1,D_KA2|VALUES=10571,9223</t>
  </si>
  <si>
    <t>TABLENAME=UTBL_OBJ5734|FIELDS=D_KA1,D_KA2|VALUES=10571,9224</t>
  </si>
  <si>
    <t>TABLENAME=UTBL_OBJ5734|FIELDS=D_KA1,D_KA2|VALUES=10571,9234</t>
  </si>
  <si>
    <t>TABLENAME=UTBL_OBJ5734|FIELDS=D_KA1,D_KA2|VALUES=10571,9235</t>
  </si>
  <si>
    <t>TABLENAME=UTBL_OBJ5734|FIELDS=D_KA1,D_KA2|VALUES=10571,9236</t>
  </si>
  <si>
    <t>TABLENAME=UTBL_OBJ5734|FIELDS=D_KA1,D_KA2|VALUES=10571,9237</t>
  </si>
  <si>
    <t>TABLENAME=UTBL_OBJ5734|FIELDS=D_KA1,D_KA2|VALUES=10571,9239</t>
  </si>
  <si>
    <t>TABLENAME=UTBL_OBJ5734|FIELDS=D_KA1,D_KA2|VALUES=10571,9240</t>
  </si>
  <si>
    <t>г. Москва</t>
  </si>
  <si>
    <t>TABLENAME=UTBL_OBJ5734|FIELDS=D_KA1,D_KA2|VALUES=10572,9219</t>
  </si>
  <si>
    <t>TABLENAME=UTBL_OBJ5734|FIELDS=D_KA1,D_KA2|VALUES=10572,4432</t>
  </si>
  <si>
    <t>TABLENAME=UTBL_OBJ5734|FIELDS=D_KA1,D_KA2|VALUES=10572,9220</t>
  </si>
  <si>
    <t>TABLENAME=UTBL_OBJ5734|FIELDS=D_KA1,D_KA2|VALUES=10572,9226</t>
  </si>
  <si>
    <t>TABLENAME=UTBL_OBJ5734|FIELDS=D_KA1,D_KA2|VALUES=10572,9227</t>
  </si>
  <si>
    <t>TABLENAME=UTBL_OBJ5734|FIELDS=D_KA1,D_KA2|VALUES=10572,9228</t>
  </si>
  <si>
    <t>TABLENAME=UTBL_OBJ5734|FIELDS=D_KA1,D_KA2|VALUES=10572,9230</t>
  </si>
  <si>
    <t>TABLENAME=UTBL_OBJ5734|FIELDS=D_KA1,D_KA2|VALUES=10572,9231</t>
  </si>
  <si>
    <t>TABLENAME=UTBL_OBJ5734|FIELDS=D_KA1,D_KA2|VALUES=10572,9232</t>
  </si>
  <si>
    <t>TABLENAME=UTBL_OBJ5734|FIELDS=D_KA1,D_KA2|VALUES=10572,9222</t>
  </si>
  <si>
    <t>TABLENAME=UTBL_OBJ5734|FIELDS=D_KA1,D_KA2|VALUES=10572,9223</t>
  </si>
  <si>
    <t>TABLENAME=UTBL_OBJ5734|FIELDS=D_KA1,D_KA2|VALUES=10572,9224</t>
  </si>
  <si>
    <t>TABLENAME=UTBL_OBJ5734|FIELDS=D_KA1,D_KA2|VALUES=10572,9234</t>
  </si>
  <si>
    <t>TABLENAME=UTBL_OBJ5734|FIELDS=D_KA1,D_KA2|VALUES=10572,9235</t>
  </si>
  <si>
    <t>TABLENAME=UTBL_OBJ5734|FIELDS=D_KA1,D_KA2|VALUES=10572,9236</t>
  </si>
  <si>
    <t>TABLENAME=UTBL_OBJ5734|FIELDS=D_KA1,D_KA2|VALUES=10572,9237</t>
  </si>
  <si>
    <t>TABLENAME=UTBL_OBJ5734|FIELDS=D_KA1,D_KA2|VALUES=10572,9239</t>
  </si>
  <si>
    <t>TABLENAME=UTBL_OBJ5734|FIELDS=D_KA1,D_KA2|VALUES=10572,9240</t>
  </si>
  <si>
    <t>Северо-Западный ФО</t>
  </si>
  <si>
    <t>TABLENAME=UTBL_OBJ5734|FIELDS=D_KA1,D_KA2|VALUES=10573,9219</t>
  </si>
  <si>
    <t>TABLENAME=UTBL_OBJ5734|FIELDS=D_KA1,D_KA2|VALUES=10573,4432</t>
  </si>
  <si>
    <t>TABLENAME=UTBL_OBJ5734|FIELDS=D_KA1,D_KA2|VALUES=10573,9220</t>
  </si>
  <si>
    <t>TABLENAME=UTBL_OBJ5734|FIELDS=D_KA1,D_KA2|VALUES=10573,9226</t>
  </si>
  <si>
    <t>TABLENAME=UTBL_OBJ5734|FIELDS=D_KA1,D_KA2|VALUES=10573,9227</t>
  </si>
  <si>
    <t>TABLENAME=UTBL_OBJ5734|FIELDS=D_KA1,D_KA2|VALUES=10573,9228</t>
  </si>
  <si>
    <t>TABLENAME=UTBL_OBJ5734|FIELDS=D_KA1,D_KA2|VALUES=10573,9230</t>
  </si>
  <si>
    <t>TABLENAME=UTBL_OBJ5734|FIELDS=D_KA1,D_KA2|VALUES=10573,9231</t>
  </si>
  <si>
    <t>TABLENAME=UTBL_OBJ5734|FIELDS=D_KA1,D_KA2|VALUES=10573,9232</t>
  </si>
  <si>
    <t>TABLENAME=UTBL_OBJ5734|FIELDS=D_KA1,D_KA2|VALUES=10573,9222</t>
  </si>
  <si>
    <t>TABLENAME=UTBL_OBJ5734|FIELDS=D_KA1,D_KA2|VALUES=10573,9223</t>
  </si>
  <si>
    <t>TABLENAME=UTBL_OBJ5734|FIELDS=D_KA1,D_KA2|VALUES=10573,9224</t>
  </si>
  <si>
    <t>TABLENAME=UTBL_OBJ5734|FIELDS=D_KA1,D_KA2|VALUES=10573,9234</t>
  </si>
  <si>
    <t>TABLENAME=UTBL_OBJ5734|FIELDS=D_KA1,D_KA2|VALUES=10573,9235</t>
  </si>
  <si>
    <t>TABLENAME=UTBL_OBJ5734|FIELDS=D_KA1,D_KA2|VALUES=10573,9236</t>
  </si>
  <si>
    <t>TABLENAME=UTBL_OBJ5734|FIELDS=D_KA1,D_KA2|VALUES=10573,9237</t>
  </si>
  <si>
    <t>TABLENAME=UTBL_OBJ5734|FIELDS=D_KA1,D_KA2|VALUES=10573,9239</t>
  </si>
  <si>
    <t>TABLENAME=UTBL_OBJ5734|FIELDS=D_KA1,D_KA2|VALUES=10573,9240</t>
  </si>
  <si>
    <t>Республика Карелия</t>
  </si>
  <si>
    <t>86</t>
  </si>
  <si>
    <t>TABLENAME=UTBL_OBJ5734|FIELDS=D_KA1,D_KA2|VALUES=10574,9219</t>
  </si>
  <si>
    <t>TABLENAME=UTBL_OBJ5734|FIELDS=D_KA1,D_KA2|VALUES=10574,4432</t>
  </si>
  <si>
    <t>TABLENAME=UTBL_OBJ5734|FIELDS=D_KA1,D_KA2|VALUES=10574,9220</t>
  </si>
  <si>
    <t>TABLENAME=UTBL_OBJ5734|FIELDS=D_KA1,D_KA2|VALUES=10574,9226</t>
  </si>
  <si>
    <t>TABLENAME=UTBL_OBJ5734|FIELDS=D_KA1,D_KA2|VALUES=10574,9227</t>
  </si>
  <si>
    <t>TABLENAME=UTBL_OBJ5734|FIELDS=D_KA1,D_KA2|VALUES=10574,9228</t>
  </si>
  <si>
    <t>TABLENAME=UTBL_OBJ5734|FIELDS=D_KA1,D_KA2|VALUES=10574,9230</t>
  </si>
  <si>
    <t>TABLENAME=UTBL_OBJ5734|FIELDS=D_KA1,D_KA2|VALUES=10574,9231</t>
  </si>
  <si>
    <t>TABLENAME=UTBL_OBJ5734|FIELDS=D_KA1,D_KA2|VALUES=10574,9232</t>
  </si>
  <si>
    <t>TABLENAME=UTBL_OBJ5734|FIELDS=D_KA1,D_KA2|VALUES=10574,9222</t>
  </si>
  <si>
    <t>TABLENAME=UTBL_OBJ5734|FIELDS=D_KA1,D_KA2|VALUES=10574,9223</t>
  </si>
  <si>
    <t>TABLENAME=UTBL_OBJ5734|FIELDS=D_KA1,D_KA2|VALUES=10574,9224</t>
  </si>
  <si>
    <t>TABLENAME=UTBL_OBJ5734|FIELDS=D_KA1,D_KA2|VALUES=10574,9234</t>
  </si>
  <si>
    <t>TABLENAME=UTBL_OBJ5734|FIELDS=D_KA1,D_KA2|VALUES=10574,9235</t>
  </si>
  <si>
    <t>TABLENAME=UTBL_OBJ5734|FIELDS=D_KA1,D_KA2|VALUES=10574,9236</t>
  </si>
  <si>
    <t>TABLENAME=UTBL_OBJ5734|FIELDS=D_KA1,D_KA2|VALUES=10574,9237</t>
  </si>
  <si>
    <t>TABLENAME=UTBL_OBJ5734|FIELDS=D_KA1,D_KA2|VALUES=10574,9239</t>
  </si>
  <si>
    <t>TABLENAME=UTBL_OBJ5734|FIELDS=D_KA1,D_KA2|VALUES=10574,9240</t>
  </si>
  <si>
    <t>Республика Коми</t>
  </si>
  <si>
    <t>87</t>
  </si>
  <si>
    <t>TABLENAME=UTBL_OBJ5734|FIELDS=D_KA1,D_KA2|VALUES=10575,9219</t>
  </si>
  <si>
    <t>TABLENAME=UTBL_OBJ5734|FIELDS=D_KA1,D_KA2|VALUES=10575,4432</t>
  </si>
  <si>
    <t>TABLENAME=UTBL_OBJ5734|FIELDS=D_KA1,D_KA2|VALUES=10575,9220</t>
  </si>
  <si>
    <t>TABLENAME=UTBL_OBJ5734|FIELDS=D_KA1,D_KA2|VALUES=10575,9226</t>
  </si>
  <si>
    <t>TABLENAME=UTBL_OBJ5734|FIELDS=D_KA1,D_KA2|VALUES=10575,9227</t>
  </si>
  <si>
    <t>TABLENAME=UTBL_OBJ5734|FIELDS=D_KA1,D_KA2|VALUES=10575,9228</t>
  </si>
  <si>
    <t>TABLENAME=UTBL_OBJ5734|FIELDS=D_KA1,D_KA2|VALUES=10575,9230</t>
  </si>
  <si>
    <t>TABLENAME=UTBL_OBJ5734|FIELDS=D_KA1,D_KA2|VALUES=10575,9231</t>
  </si>
  <si>
    <t>TABLENAME=UTBL_OBJ5734|FIELDS=D_KA1,D_KA2|VALUES=10575,9232</t>
  </si>
  <si>
    <t>TABLENAME=UTBL_OBJ5734|FIELDS=D_KA1,D_KA2|VALUES=10575,9222</t>
  </si>
  <si>
    <t>TABLENAME=UTBL_OBJ5734|FIELDS=D_KA1,D_KA2|VALUES=10575,9223</t>
  </si>
  <si>
    <t>TABLENAME=UTBL_OBJ5734|FIELDS=D_KA1,D_KA2|VALUES=10575,9224</t>
  </si>
  <si>
    <t>TABLENAME=UTBL_OBJ5734|FIELDS=D_KA1,D_KA2|VALUES=10575,9234</t>
  </si>
  <si>
    <t>TABLENAME=UTBL_OBJ5734|FIELDS=D_KA1,D_KA2|VALUES=10575,9235</t>
  </si>
  <si>
    <t>TABLENAME=UTBL_OBJ5734|FIELDS=D_KA1,D_KA2|VALUES=10575,9236</t>
  </si>
  <si>
    <t>TABLENAME=UTBL_OBJ5734|FIELDS=D_KA1,D_KA2|VALUES=10575,9237</t>
  </si>
  <si>
    <t>TABLENAME=UTBL_OBJ5734|FIELDS=D_KA1,D_KA2|VALUES=10575,9239</t>
  </si>
  <si>
    <t>TABLENAME=UTBL_OBJ5734|FIELDS=D_KA1,D_KA2|VALUES=10575,9240</t>
  </si>
  <si>
    <t>Архангельская область</t>
  </si>
  <si>
    <t>TABLENAME=UTBL_OBJ5734|FIELDS=D_KA1,D_KA2|VALUES=10576,9219</t>
  </si>
  <si>
    <t>TABLENAME=UTBL_OBJ5734|FIELDS=D_KA1,D_KA2|VALUES=10576,4432</t>
  </si>
  <si>
    <t>TABLENAME=UTBL_OBJ5734|FIELDS=D_KA1,D_KA2|VALUES=10576,9220</t>
  </si>
  <si>
    <t>TABLENAME=UTBL_OBJ5734|FIELDS=D_KA1,D_KA2|VALUES=10576,9226</t>
  </si>
  <si>
    <t>TABLENAME=UTBL_OBJ5734|FIELDS=D_KA1,D_KA2|VALUES=10576,9227</t>
  </si>
  <si>
    <t>TABLENAME=UTBL_OBJ5734|FIELDS=D_KA1,D_KA2|VALUES=10576,9228</t>
  </si>
  <si>
    <t>TABLENAME=UTBL_OBJ5734|FIELDS=D_KA1,D_KA2|VALUES=10576,9230</t>
  </si>
  <si>
    <t>TABLENAME=UTBL_OBJ5734|FIELDS=D_KA1,D_KA2|VALUES=10576,9231</t>
  </si>
  <si>
    <t>TABLENAME=UTBL_OBJ5734|FIELDS=D_KA1,D_KA2|VALUES=10576,9232</t>
  </si>
  <si>
    <t>TABLENAME=UTBL_OBJ5734|FIELDS=D_KA1,D_KA2|VALUES=10576,9222</t>
  </si>
  <si>
    <t>TABLENAME=UTBL_OBJ5734|FIELDS=D_KA1,D_KA2|VALUES=10576,9223</t>
  </si>
  <si>
    <t>TABLENAME=UTBL_OBJ5734|FIELDS=D_KA1,D_KA2|VALUES=10576,9224</t>
  </si>
  <si>
    <t>TABLENAME=UTBL_OBJ5734|FIELDS=D_KA1,D_KA2|VALUES=10576,9234</t>
  </si>
  <si>
    <t>TABLENAME=UTBL_OBJ5734|FIELDS=D_KA1,D_KA2|VALUES=10576,9235</t>
  </si>
  <si>
    <t>TABLENAME=UTBL_OBJ5734|FIELDS=D_KA1,D_KA2|VALUES=10576,9236</t>
  </si>
  <si>
    <t>TABLENAME=UTBL_OBJ5734|FIELDS=D_KA1,D_KA2|VALUES=10576,9237</t>
  </si>
  <si>
    <t>TABLENAME=UTBL_OBJ5734|FIELDS=D_KA1,D_KA2|VALUES=10576,9239</t>
  </si>
  <si>
    <t>TABLENAME=UTBL_OBJ5734|FIELDS=D_KA1,D_KA2|VALUES=10576,9240</t>
  </si>
  <si>
    <t>Ненецкий авт. округ</t>
  </si>
  <si>
    <t>TABLENAME=UTBL_OBJ5734|FIELDS=D_KA1,D_KA2|VALUES=10584,9219</t>
  </si>
  <si>
    <t>TABLENAME=UTBL_OBJ5734|FIELDS=D_KA1,D_KA2|VALUES=10584,4432</t>
  </si>
  <si>
    <t>TABLENAME=UTBL_OBJ5734|FIELDS=D_KA1,D_KA2|VALUES=10584,9220</t>
  </si>
  <si>
    <t>TABLENAME=UTBL_OBJ5734|FIELDS=D_KA1,D_KA2|VALUES=10584,9226</t>
  </si>
  <si>
    <t>TABLENAME=UTBL_OBJ5734|FIELDS=D_KA1,D_KA2|VALUES=10584,9227</t>
  </si>
  <si>
    <t>TABLENAME=UTBL_OBJ5734|FIELDS=D_KA1,D_KA2|VALUES=10584,9228</t>
  </si>
  <si>
    <t>TABLENAME=UTBL_OBJ5734|FIELDS=D_KA1,D_KA2|VALUES=10584,9230</t>
  </si>
  <si>
    <t>TABLENAME=UTBL_OBJ5734|FIELDS=D_KA1,D_KA2|VALUES=10584,9231</t>
  </si>
  <si>
    <t>TABLENAME=UTBL_OBJ5734|FIELDS=D_KA1,D_KA2|VALUES=10584,9232</t>
  </si>
  <si>
    <t>TABLENAME=UTBL_OBJ5734|FIELDS=D_KA1,D_KA2|VALUES=10584,9222</t>
  </si>
  <si>
    <t>TABLENAME=UTBL_OBJ5734|FIELDS=D_KA1,D_KA2|VALUES=10584,9223</t>
  </si>
  <si>
    <t>TABLENAME=UTBL_OBJ5734|FIELDS=D_KA1,D_KA2|VALUES=10584,9224</t>
  </si>
  <si>
    <t>TABLENAME=UTBL_OBJ5734|FIELDS=D_KA1,D_KA2|VALUES=10584,9234</t>
  </si>
  <si>
    <t>TABLENAME=UTBL_OBJ5734|FIELDS=D_KA1,D_KA2|VALUES=10584,9235</t>
  </si>
  <si>
    <t>TABLENAME=UTBL_OBJ5734|FIELDS=D_KA1,D_KA2|VALUES=10584,9236</t>
  </si>
  <si>
    <t>TABLENAME=UTBL_OBJ5734|FIELDS=D_KA1,D_KA2|VALUES=10584,9237</t>
  </si>
  <si>
    <t>TABLENAME=UTBL_OBJ5734|FIELDS=D_KA1,D_KA2|VALUES=10584,9239</t>
  </si>
  <si>
    <t>TABLENAME=UTBL_OBJ5734|FIELDS=D_KA1,D_KA2|VALUES=10584,9240</t>
  </si>
  <si>
    <t>Вологодская область</t>
  </si>
  <si>
    <t>TABLENAME=UTBL_OBJ5734|FIELDS=D_KA1,D_KA2|VALUES=10577,9219</t>
  </si>
  <si>
    <t>TABLENAME=UTBL_OBJ5734|FIELDS=D_KA1,D_KA2|VALUES=10577,4432</t>
  </si>
  <si>
    <t>TABLENAME=UTBL_OBJ5734|FIELDS=D_KA1,D_KA2|VALUES=10577,9220</t>
  </si>
  <si>
    <t>TABLENAME=UTBL_OBJ5734|FIELDS=D_KA1,D_KA2|VALUES=10577,9226</t>
  </si>
  <si>
    <t>TABLENAME=UTBL_OBJ5734|FIELDS=D_KA1,D_KA2|VALUES=10577,9227</t>
  </si>
  <si>
    <t>TABLENAME=UTBL_OBJ4004|FIELDS=D_KA1,D_KA2|VALUES=9192,4392</t>
  </si>
  <si>
    <t>TABLENAME=UTBL_OBJ4004|FIELDS=D_KA1,D_KA2|VALUES=9192,4393</t>
  </si>
  <si>
    <t>TABLENAME=UTBL_OBJ4004|FIELDS=D_KA1,D_KA2|VALUES=9192,4395</t>
  </si>
  <si>
    <t>TABLENAME=UTBL_OBJ4004|FIELDS=D_KA1,D_KA2|VALUES=9192,4396</t>
  </si>
  <si>
    <t>TABLENAME=UTBL_OBJ4004|FIELDS=D_KA1,D_KA2|VALUES=9192,4397</t>
  </si>
  <si>
    <t>TABLENAME=UTBL_OBJ4004|FIELDS=D_KA1,D_KA2|VALUES=9192,4398</t>
  </si>
  <si>
    <t>TABLENAME=UTBL_OBJ4004|FIELDS=D_KA1,D_KA2|VALUES=9192,4400</t>
  </si>
  <si>
    <t>TABLENAME=UTBL_OBJ4004|FIELDS=D_KA1,D_KA2|VALUES=9192,4401</t>
  </si>
  <si>
    <t>TABLENAME=UTBL_OBJ4004|FIELDS=D_KA1,D_KA2|VALUES=9192,4402</t>
  </si>
  <si>
    <t>TABLENAME=UTBL_OBJ4004|FIELDS=D_KA1,D_KA2|VALUES=9192,4403</t>
  </si>
  <si>
    <t>TABLENAME=UTBL_OBJ4004|FIELDS=D_KA1,D_KA2|VALUES=9192,4404</t>
  </si>
  <si>
    <t>мягкого инвентаря</t>
  </si>
  <si>
    <t>TABLENAME=UTBL_OBJ4004|FIELDS=D_KA1,D_KA2|VALUES=9275,4306</t>
  </si>
  <si>
    <t>TABLENAME=UTBL_OBJ4004|FIELDS=D_KA1,D_KA2|VALUES=9275,4307</t>
  </si>
  <si>
    <t>TABLENAME=UTBL_OBJ4004|FIELDS=D_KA1,D_KA2|VALUES=9275,4308</t>
  </si>
  <si>
    <t>TABLENAME=UTBL_OBJ4004|FIELDS=D_KA1,D_KA2|VALUES=9275,4309</t>
  </si>
  <si>
    <t>TABLENAME=UTBL_OBJ4004|FIELDS=D_KA1,D_KA2|VALUES=9275,4310</t>
  </si>
  <si>
    <t>TABLENAME=UTBL_OBJ4004|FIELDS=D_KA1,D_KA2|VALUES=9275,4312</t>
  </si>
  <si>
    <t>TABLENAME=UTBL_OBJ4004|FIELDS=D_KA1,D_KA2|VALUES=9275,4313</t>
  </si>
  <si>
    <t>TABLENAME=UTBL_OBJ4004|FIELDS=D_KA1,D_KA2|VALUES=9275,4314</t>
  </si>
  <si>
    <t>TABLENAME=UTBL_OBJ4004|FIELDS=D_KA1,D_KA2|VALUES=9275,4315</t>
  </si>
  <si>
    <t>TABLENAME=UTBL_OBJ4004|FIELDS=D_KA1,D_KA2|VALUES=9275,4317</t>
  </si>
  <si>
    <t>TABLENAME=UTBL_OBJ4004|FIELDS=D_KA1,D_KA2|VALUES=9275,4318</t>
  </si>
  <si>
    <t>TABLENAME=UTBL_OBJ4004|FIELDS=D_KA1,D_KA2|VALUES=9275,4319</t>
  </si>
  <si>
    <t>TABLENAME=UTBL_OBJ4004|FIELDS=D_KA1,D_KA2|VALUES=9275,4320</t>
  </si>
  <si>
    <t>TABLENAME=UTBL_OBJ4004|FIELDS=D_KA1,D_KA2|VALUES=9275,4321</t>
  </si>
  <si>
    <t>TABLENAME=UTBL_OBJ4004|FIELDS=D_KA1,D_KA2|VALUES=9275,4324</t>
  </si>
  <si>
    <t>TABLENAME=UTBL_OBJ4004|FIELDS=D_KA1,D_KA2|VALUES=9275,4325</t>
  </si>
  <si>
    <t>TABLENAME=UTBL_OBJ4004|FIELDS=D_KA1,D_KA2|VALUES=9275,4326</t>
  </si>
  <si>
    <t>TABLENAME=UTBL_OBJ4004|FIELDS=D_KA1,D_KA2|VALUES=9275,4327</t>
  </si>
  <si>
    <t>TABLENAME=UTBL_OBJ4004|FIELDS=D_KA1,D_KA2|VALUES=9275,4329</t>
  </si>
  <si>
    <t>TABLENAME=UTBL_OBJ4004|FIELDS=D_KA1,D_KA2|VALUES=9275,4330</t>
  </si>
  <si>
    <t>TABLENAME=UTBL_OBJ4004|FIELDS=D_KA1,D_KA2|VALUES=9275,4331</t>
  </si>
  <si>
    <t>TABLENAME=UTBL_OBJ4004|FIELDS=D_KA1,D_KA2|VALUES=9275,4332</t>
  </si>
  <si>
    <t>TABLENAME=UTBL_OBJ4004|FIELDS=D_KA1,D_KA2|VALUES=9275,4335</t>
  </si>
  <si>
    <t>TABLENAME=UTBL_OBJ4004|FIELDS=D_KA1,D_KA2|VALUES=9275,4336</t>
  </si>
  <si>
    <t>TABLENAME=UTBL_OBJ4004|FIELDS=D_KA1,D_KA2|VALUES=9275,4337</t>
  </si>
  <si>
    <t>TABLENAME=UTBL_OBJ4004|FIELDS=D_KA1,D_KA2|VALUES=9275,4338</t>
  </si>
  <si>
    <t>TABLENAME=UTBL_OBJ4004|FIELDS=D_KA1,D_KA2|VALUES=9275,4339</t>
  </si>
  <si>
    <t>TABLENAME=UTBL_OBJ4004|FIELDS=D_KA1,D_KA2|VALUES=9275,4341</t>
  </si>
  <si>
    <t>TABLENAME=UTBL_OBJ4004|FIELDS=D_KA1,D_KA2|VALUES=9275,4342</t>
  </si>
  <si>
    <t>TABLENAME=UTBL_OBJ4004|FIELDS=D_KA1,D_KA2|VALUES=9275,4343</t>
  </si>
  <si>
    <t>TABLENAME=UTBL_OBJ4004|FIELDS=D_KA1,D_KA2|VALUES=9275,4344</t>
  </si>
  <si>
    <t>TABLENAME=UTBL_OBJ4004|FIELDS=D_KA1,D_KA2|VALUES=9275,4346</t>
  </si>
  <si>
    <t>TABLENAME=UTBL_OBJ4004|FIELDS=D_KA1,D_KA2|VALUES=9275,4347</t>
  </si>
  <si>
    <t>TABLENAME=UTBL_OBJ4004|FIELDS=D_KA1,D_KA2|VALUES=9275,4348</t>
  </si>
  <si>
    <t>TABLENAME=UTBL_OBJ4004|FIELDS=D_KA1,D_KA2|VALUES=9275,4349</t>
  </si>
  <si>
    <t>TABLENAME=UTBL_OBJ4004|FIELDS=D_KA1,D_KA2|VALUES=9275,4350</t>
  </si>
  <si>
    <t>TABLENAME=UTBL_OBJ4004|FIELDS=D_KA1,D_KA2|VALUES=9275,4353</t>
  </si>
  <si>
    <t>TABLENAME=UTBL_OBJ4004|FIELDS=D_KA1,D_KA2|VALUES=9275,4354</t>
  </si>
  <si>
    <t>TABLENAME=UTBL_OBJ4004|FIELDS=D_KA1,D_KA2|VALUES=9275,4355</t>
  </si>
  <si>
    <t>TABLENAME=UTBL_OBJ4004|FIELDS=D_KA1,D_KA2|VALUES=9275,4356</t>
  </si>
  <si>
    <t>TABLENAME=UTBL_OBJ4004|FIELDS=D_KA1,D_KA2|VALUES=9275,4357</t>
  </si>
  <si>
    <t>TABLENAME=UTBL_OBJ4004|FIELDS=D_KA1,D_KA2|VALUES=9275,4359</t>
  </si>
  <si>
    <t>TABLENAME=UTBL_OBJ4004|FIELDS=D_KA1,D_KA2|VALUES=9275,4360</t>
  </si>
  <si>
    <t>TABLENAME=UTBL_OBJ4004|FIELDS=D_KA1,D_KA2|VALUES=9275,4361</t>
  </si>
  <si>
    <t>TABLENAME=UTBL_OBJ4004|FIELDS=D_KA1,D_KA2|VALUES=9275,4362</t>
  </si>
  <si>
    <t>TABLENAME=UTBL_OBJ4004|FIELDS=D_KA1,D_KA2|VALUES=9275,4364</t>
  </si>
  <si>
    <t>TABLENAME=UTBL_OBJ4004|FIELDS=D_KA1,D_KA2|VALUES=9275,4365</t>
  </si>
  <si>
    <t>TABLENAME=UTBL_OBJ4004|FIELDS=D_KA1,D_KA2|VALUES=9275,4366</t>
  </si>
  <si>
    <t>TABLENAME=UTBL_OBJ4004|FIELDS=D_KA1,D_KA2|VALUES=9275,4367</t>
  </si>
  <si>
    <t>TABLENAME=UTBL_OBJ4004|FIELDS=D_KA1,D_KA2|VALUES=9275,4368</t>
  </si>
  <si>
    <t>TABLENAME=UTBL_OBJ4004|FIELDS=D_KA1,D_KA2|VALUES=9275,4371</t>
  </si>
  <si>
    <t>TABLENAME=UTBL_OBJ4004|FIELDS=D_KA1,D_KA2|VALUES=9275,4372</t>
  </si>
  <si>
    <t>TABLENAME=UTBL_OBJ4004|FIELDS=D_KA1,D_KA2|VALUES=9275,4373</t>
  </si>
  <si>
    <t>TABLENAME=UTBL_OBJ4004|FIELDS=D_KA1,D_KA2|VALUES=9275,4374</t>
  </si>
  <si>
    <t>TABLENAME=UTBL_OBJ4004|FIELDS=D_KA1,D_KA2|VALUES=9275,4375</t>
  </si>
  <si>
    <t>TABLENAME=UTBL_OBJ4004|FIELDS=D_KA1,D_KA2|VALUES=9275,4377</t>
  </si>
  <si>
    <t>TABLENAME=UTBL_OBJ4004|FIELDS=D_KA1,D_KA2|VALUES=9275,4378</t>
  </si>
  <si>
    <t>TABLENAME=UTBL_OBJ4004|FIELDS=D_KA1,D_KA2|VALUES=9275,4379</t>
  </si>
  <si>
    <t>TABLENAME=UTBL_OBJ4004|FIELDS=D_KA1,D_KA2|VALUES=9275,4380</t>
  </si>
  <si>
    <t>TABLENAME=UTBL_OBJ4004|FIELDS=D_KA1,D_KA2|VALUES=9275,4382</t>
  </si>
  <si>
    <t>TABLENAME=UTBL_OBJ4004|FIELDS=D_KA1,D_KA2|VALUES=9275,4383</t>
  </si>
  <si>
    <t>TABLENAME=UTBL_OBJ4004|FIELDS=D_KA1,D_KA2|VALUES=9275,4384</t>
  </si>
  <si>
    <t>TABLENAME=UTBL_OBJ4004|FIELDS=D_KA1,D_KA2|VALUES=9275,4385</t>
  </si>
  <si>
    <t>TABLENAME=UTBL_OBJ4004|FIELDS=D_KA1,D_KA2|VALUES=9275,4386</t>
  </si>
  <si>
    <t>TABLENAME=UTBL_OBJ4004|FIELDS=D_KA1,D_KA2|VALUES=9275,4389</t>
  </si>
  <si>
    <t>TABLENAME=UTBL_OBJ4004|FIELDS=D_KA1,D_KA2|VALUES=9275,4390</t>
  </si>
  <si>
    <t>TABLENAME=UTBL_OBJ4004|FIELDS=D_KA1,D_KA2|VALUES=9275,4391</t>
  </si>
  <si>
    <t>TABLENAME=UTBL_OBJ4004|FIELDS=D_KA1,D_KA2|VALUES=9275,4392</t>
  </si>
  <si>
    <t>TABLENAME=UTBL_OBJ4004|FIELDS=D_KA1,D_KA2|VALUES=9275,4393</t>
  </si>
  <si>
    <t>TABLENAME=UTBL_OBJ4004|FIELDS=D_KA1,D_KA2|VALUES=9275,4395</t>
  </si>
  <si>
    <t>TABLENAME=UTBL_OBJ4004|FIELDS=D_KA1,D_KA2|VALUES=9275,4396</t>
  </si>
  <si>
    <t>TABLENAME=UTBL_OBJ4004|FIELDS=D_KA1,D_KA2|VALUES=9275,4397</t>
  </si>
  <si>
    <t>TABLENAME=UTBL_OBJ4004|FIELDS=D_KA1,D_KA2|VALUES=9275,4398</t>
  </si>
  <si>
    <t>TABLENAME=UTBL_OBJ4004|FIELDS=D_KA1,D_KA2|VALUES=9275,4400</t>
  </si>
  <si>
    <t>TABLENAME=UTBL_OBJ4004|FIELDS=D_KA1,D_KA2|VALUES=9275,4401</t>
  </si>
  <si>
    <t>TABLENAME=UTBL_OBJ4004|FIELDS=D_KA1,D_KA2|VALUES=9275,4402</t>
  </si>
  <si>
    <t>TABLENAME=UTBL_OBJ4004|FIELDS=D_KA1,D_KA2|VALUES=9275,4403</t>
  </si>
  <si>
    <t>TABLENAME=UTBL_OBJ4004|FIELDS=D_KA1,D_KA2|VALUES=9275,4404</t>
  </si>
  <si>
    <t>прочих материальных активов</t>
  </si>
  <si>
    <t>TABLENAME=UTBL_OBJ4004|FIELDS=D_KA1,D_KA2|VALUES=9193,4306</t>
  </si>
  <si>
    <t>TABLENAME=UTBL_OBJ4004|FIELDS=D_KA1,D_KA2|VALUES=9193,4307</t>
  </si>
  <si>
    <t>TABLENAME=UTBL_OBJ4004|FIELDS=D_KA1,D_KA2|VALUES=9193,4308</t>
  </si>
  <si>
    <t>TABLENAME=UTBL_OBJ4004|FIELDS=D_KA1,D_KA2|VALUES=9193,4309</t>
  </si>
  <si>
    <t>TABLENAME=UTBL_OBJ4004|FIELDS=D_KA1,D_KA2|VALUES=9193,4310</t>
  </si>
  <si>
    <t>TABLENAME=UTBL_OBJ4004|FIELDS=D_KA1,D_KA2|VALUES=9193,4312</t>
  </si>
  <si>
    <t>TABLENAME=UTBL_OBJ4004|FIELDS=D_KA1,D_KA2|VALUES=9193,4313</t>
  </si>
  <si>
    <t>TABLENAME=UTBL_OBJ4004|FIELDS=D_KA1,D_KA2|VALUES=9193,4314</t>
  </si>
  <si>
    <t>TABLENAME=UTBL_OBJ4004|FIELDS=D_KA1,D_KA2|VALUES=9193,4315</t>
  </si>
  <si>
    <t>TABLENAME=UTBL_OBJ4004|FIELDS=D_KA1,D_KA2|VALUES=9193,4317</t>
  </si>
  <si>
    <t>TABLENAME=UTBL_OBJ4004|FIELDS=D_KA1,D_KA2|VALUES=9193,4318</t>
  </si>
  <si>
    <t>TABLENAME=UTBL_OBJ4004|FIELDS=D_KA1,D_KA2|VALUES=9193,4319</t>
  </si>
  <si>
    <t>TABLENAME=UTBL_OBJ4004|FIELDS=D_KA1,D_KA2|VALUES=9193,4320</t>
  </si>
  <si>
    <t>TABLENAME=UTBL_OBJ4004|FIELDS=D_KA1,D_KA2|VALUES=9193,4321</t>
  </si>
  <si>
    <t>TABLENAME=UTBL_OBJ4004|FIELDS=D_KA1,D_KA2|VALUES=9193,4324</t>
  </si>
  <si>
    <t>TABLENAME=UTBL_OBJ4004|FIELDS=D_KA1,D_KA2|VALUES=9193,4325</t>
  </si>
  <si>
    <t>TABLENAME=UTBL_OBJ4004|FIELDS=D_KA1,D_KA2|VALUES=9193,4326</t>
  </si>
  <si>
    <t>TABLENAME=UTBL_OBJ4004|FIELDS=D_KA1,D_KA2|VALUES=9193,4327</t>
  </si>
  <si>
    <t>TABLENAME=UTBL_OBJ4004|FIELDS=D_KA1,D_KA2|VALUES=9193,4329</t>
  </si>
  <si>
    <t>TABLENAME=UTBL_OBJ4004|FIELDS=D_KA1,D_KA2|VALUES=9193,4330</t>
  </si>
  <si>
    <t>TABLENAME=UTBL_OBJ4004|FIELDS=D_KA1,D_KA2|VALUES=9193,4331</t>
  </si>
  <si>
    <t>TABLENAME=UTBL_OBJ4004|FIELDS=D_KA1,D_KA2|VALUES=9193,4332</t>
  </si>
  <si>
    <t>TABLENAME=UTBL_OBJ4004|FIELDS=D_KA1,D_KA2|VALUES=9193,4335</t>
  </si>
  <si>
    <t>TABLENAME=UTBL_OBJ4004|FIELDS=D_KA1,D_KA2|VALUES=9193,4336</t>
  </si>
  <si>
    <t>TABLENAME=UTBL_OBJ4004|FIELDS=D_KA1,D_KA2|VALUES=9193,4337</t>
  </si>
  <si>
    <t>TABLENAME=UTBL_OBJ4004|FIELDS=D_KA1,D_KA2|VALUES=9193,4338</t>
  </si>
  <si>
    <t>TABLENAME=UTBL_OBJ4004|FIELDS=D_KA1,D_KA2|VALUES=9193,4339</t>
  </si>
  <si>
    <t>TABLENAME=UTBL_OBJ4004|FIELDS=D_KA1,D_KA2|VALUES=9193,4341</t>
  </si>
  <si>
    <t>TABLENAME=UTBL_OBJ4004|FIELDS=D_KA1,D_KA2|VALUES=9193,4342</t>
  </si>
  <si>
    <t>TABLENAME=UTBL_OBJ4004|FIELDS=D_KA1,D_KA2|VALUES=9193,4343</t>
  </si>
  <si>
    <t>TABLENAME=UTBL_OBJ4004|FIELDS=D_KA1,D_KA2|VALUES=9193,4344</t>
  </si>
  <si>
    <t>TABLENAME=UTBL_OBJ4004|FIELDS=D_KA1,D_KA2|VALUES=9193,4346</t>
  </si>
  <si>
    <t>TABLENAME=UTBL_OBJ4004|FIELDS=D_KA1,D_KA2|VALUES=9193,4347</t>
  </si>
  <si>
    <t>TABLENAME=UTBL_OBJ4004|FIELDS=D_KA1,D_KA2|VALUES=9193,4348</t>
  </si>
  <si>
    <t>TABLENAME=UTBL_OBJ4004|FIELDS=D_KA1,D_KA2|VALUES=9193,4349</t>
  </si>
  <si>
    <t>TABLENAME=UTBL_OBJ4004|FIELDS=D_KA1,D_KA2|VALUES=9193,4350</t>
  </si>
  <si>
    <t>TABLENAME=UTBL_OBJ4004|FIELDS=D_KA1,D_KA2|VALUES=9193,4353</t>
  </si>
  <si>
    <t>TABLENAME=UTBL_OBJ4004|FIELDS=D_KA1,D_KA2|VALUES=9193,4354</t>
  </si>
  <si>
    <t>TABLENAME=UTBL_OBJ4004|FIELDS=D_KA1,D_KA2|VALUES=9193,4355</t>
  </si>
  <si>
    <t>TABLENAME=UTBL_OBJ4004|FIELDS=D_KA1,D_KA2|VALUES=9193,4356</t>
  </si>
  <si>
    <t>TABLENAME=UTBL_OBJ4004|FIELDS=D_KA1,D_KA2|VALUES=9193,4357</t>
  </si>
  <si>
    <t>TABLENAME=UTBL_OBJ4004|FIELDS=D_KA1,D_KA2|VALUES=9193,4359</t>
  </si>
  <si>
    <t>TABLENAME=UTBL_OBJ4004|FIELDS=D_KA1,D_KA2|VALUES=9193,4360</t>
  </si>
  <si>
    <t>TABLENAME=UTBL_OBJ4004|FIELDS=D_KA1,D_KA2|VALUES=9193,4361</t>
  </si>
  <si>
    <t>TABLENAME=UTBL_OBJ4004|FIELDS=D_KA1,D_KA2|VALUES=9193,4362</t>
  </si>
  <si>
    <t>TABLENAME=UTBL_OBJ4004|FIELDS=D_KA1,D_KA2|VALUES=9193,4364</t>
  </si>
  <si>
    <t>TABLENAME=UTBL_OBJ4004|FIELDS=D_KA1,D_KA2|VALUES=9193,4365</t>
  </si>
  <si>
    <t>TABLENAME=UTBL_OBJ4004|FIELDS=D_KA1,D_KA2|VALUES=9193,4366</t>
  </si>
  <si>
    <t>TABLENAME=UTBL_OBJ4004|FIELDS=D_KA1,D_KA2|VALUES=9193,4367</t>
  </si>
  <si>
    <t>TABLENAME=UTBL_OBJ4004|FIELDS=D_KA1,D_KA2|VALUES=9193,4368</t>
  </si>
  <si>
    <t>TABLENAME=UTBL_OBJ4004|FIELDS=D_KA1,D_KA2|VALUES=9193,4371</t>
  </si>
  <si>
    <t>TABLENAME=UTBL_OBJ4004|FIELDS=D_KA1,D_KA2|VALUES=9193,4372</t>
  </si>
  <si>
    <t>TABLENAME=UTBL_OBJ4004|FIELDS=D_KA1,D_KA2|VALUES=9193,4373</t>
  </si>
  <si>
    <t>TABLENAME=UTBL_OBJ4004|FIELDS=D_KA1,D_KA2|VALUES=9193,4374</t>
  </si>
  <si>
    <t>TABLENAME=UTBL_OBJ4004|FIELDS=D_KA1,D_KA2|VALUES=9193,4375</t>
  </si>
  <si>
    <t>TABLENAME=UTBL_OBJ4004|FIELDS=D_KA1,D_KA2|VALUES=9193,4377</t>
  </si>
  <si>
    <t>TABLENAME=UTBL_OBJ4004|FIELDS=D_KA1,D_KA2|VALUES=9193,4378</t>
  </si>
  <si>
    <t>TABLENAME=UTBL_OBJ4004|FIELDS=D_KA1,D_KA2|VALUES=9193,4379</t>
  </si>
  <si>
    <t>TABLENAME=UTBL_OBJ4004|FIELDS=D_KA1,D_KA2|VALUES=9193,4380</t>
  </si>
  <si>
    <t>TABLENAME=UTBL_OBJ4004|FIELDS=D_KA1,D_KA2|VALUES=9193,4382</t>
  </si>
  <si>
    <t>TABLENAME=UTBL_OBJ4004|FIELDS=D_KA1,D_KA2|VALUES=9193,4383</t>
  </si>
  <si>
    <t>TABLENAME=UTBL_OBJ4004|FIELDS=D_KA1,D_KA2|VALUES=9193,4384</t>
  </si>
  <si>
    <t>TABLENAME=UTBL_OBJ4004|FIELDS=D_KA1,D_KA2|VALUES=9193,4385</t>
  </si>
  <si>
    <t>TABLENAME=UTBL_OBJ4004|FIELDS=D_KA1,D_KA2|VALUES=9193,4386</t>
  </si>
  <si>
    <t>TABLENAME=UTBL_OBJ4004|FIELDS=D_KA1,D_KA2|VALUES=9193,4389</t>
  </si>
  <si>
    <t>TABLENAME=UTBL_OBJ4004|FIELDS=D_KA1,D_KA2|VALUES=9193,4390</t>
  </si>
  <si>
    <t>TABLENAME=UTBL_OBJ4004|FIELDS=D_KA1,D_KA2|VALUES=9193,4391</t>
  </si>
  <si>
    <t>TABLENAME=UTBL_OBJ4004|FIELDS=D_KA1,D_KA2|VALUES=9193,4392</t>
  </si>
  <si>
    <t>TABLENAME=UTBL_OBJ4004|FIELDS=D_KA1,D_KA2|VALUES=9193,4393</t>
  </si>
  <si>
    <t>TABLENAME=UTBL_OBJ4004|FIELDS=D_KA1,D_KA2|VALUES=9193,4395</t>
  </si>
  <si>
    <t>TABLENAME=UTBL_OBJ4004|FIELDS=D_KA1,D_KA2|VALUES=9193,4396</t>
  </si>
  <si>
    <t>TABLENAME=UTBL_OBJ4004|FIELDS=D_KA1,D_KA2|VALUES=9193,4397</t>
  </si>
  <si>
    <t>TABLENAME=UTBL_OBJ4004|FIELDS=D_KA1,D_KA2|VALUES=9193,4398</t>
  </si>
  <si>
    <t>TABLENAME=UTBL_OBJ4004|FIELDS=D_KA1,D_KA2|VALUES=9193,4400</t>
  </si>
  <si>
    <t>TABLENAME=UTBL_OBJ4004|FIELDS=D_KA1,D_KA2|VALUES=9193,4401</t>
  </si>
  <si>
    <t>TABLENAME=UTBL_OBJ4004|FIELDS=D_KA1,D_KA2|VALUES=9193,4402</t>
  </si>
  <si>
    <t>TABLENAME=UTBL_OBJ4004|FIELDS=D_KA1,D_KA2|VALUES=9193,4403</t>
  </si>
  <si>
    <t>TABLENAME=UTBL_OBJ4004|FIELDS=D_KA1,D_KA2|VALUES=9193,4404</t>
  </si>
  <si>
    <t>3|10</t>
  </si>
  <si>
    <t>Раздел VII. Справочно</t>
  </si>
  <si>
    <t>1</t>
  </si>
  <si>
    <t>ID_Form = 4003</t>
  </si>
  <si>
    <t>Показатели</t>
  </si>
  <si>
    <t>Расходы консолидированного бюджета субъекта Российской Федерации на здравоохранение, включая взносы на ОМС неработающих граждан (руб)</t>
  </si>
  <si>
    <t>29.1</t>
  </si>
  <si>
    <t>TABLENAME=UTBL_OBJ4003|FIELDS=D_KA1|VALUES=4299</t>
  </si>
  <si>
    <t>расходы бюджетов муниципальных образований</t>
  </si>
  <si>
    <t>29.2</t>
  </si>
  <si>
    <t>TABLENAME=UTBL_OBJ4003|FIELDS=D_KA1|VALUES=4300</t>
  </si>
  <si>
    <t>и расходы бюджета субъекта Российской Федерации (код по ОКЕИ: рубль – 383).</t>
  </si>
  <si>
    <t>29.3</t>
  </si>
  <si>
    <t>TABLENAME=UTBL_OBJ4003|FIELDS=D_KA1|VALUES=4301</t>
  </si>
  <si>
    <t>Расходы консолидированного бюджета субъекта РФ на обеспечение отдельных категорий граждан необходимыми лекарственными средствами (руб) в соответствии с Постановлением Правительства Российской Федерации от 30 июля 1994 года №890)(код по ОКЕИ: рубль – 383)</t>
  </si>
  <si>
    <t>TABLENAME=UTBL_OBJ4003|FIELDS=D_KA1|VALUES=4302</t>
  </si>
  <si>
    <t>31.1</t>
  </si>
  <si>
    <t>TABLENAME=UTBL_OBJ4003|FIELDS=D_KA1|VALUES=4303</t>
  </si>
  <si>
    <t>в соответствии с главой 2 Федерального закона от 17 июля 1999 года № 178-ФЗ) и расходы бюджета субъекта Российской Федерации на дополнительное финансирование обеспечения отдельных категорий граждан необходимыми лекарственными средствами</t>
  </si>
  <si>
    <t>31.2</t>
  </si>
  <si>
    <t>TABLENAME=UTBL_OBJ4003|FIELDS=D_KA1|VALUES=4433</t>
  </si>
  <si>
    <t>8|23</t>
  </si>
  <si>
    <t>Раздел VI.  Платные медицинские услуги и ДМС</t>
  </si>
  <si>
    <t>(6000)</t>
  </si>
  <si>
    <t>Коды по ОКЕИ: единица – 642, рубль – 383, человек - 792</t>
  </si>
  <si>
    <t>ID_Form = 4000</t>
  </si>
  <si>
    <t>Объемы медицинской помощи и финансирования за счет средств:</t>
  </si>
  <si>
    <t>Всего (гр.4+5+6)</t>
  </si>
  <si>
    <t>добровольного медицинского страхования</t>
  </si>
  <si>
    <t>прочих источников финансирования</t>
  </si>
  <si>
    <t>Объемы оказания и финансирования медицинской помощи - всего (сумма строк 05+08+11+12)</t>
  </si>
  <si>
    <t>TABLENAME=UTBL_OBJ4000|FIELDS=D_KA1,D_KA2|VALUES=9163,9165</t>
  </si>
  <si>
    <t>TABLENAME=UTBL_OBJ4000|FIELDS=D_KA1,D_KA2|VALUES=9163,9166</t>
  </si>
  <si>
    <t>TABLENAME=UTBL_OBJ4000|FIELDS=D_KA1,D_KA2|VALUES=9163,9167</t>
  </si>
  <si>
    <t>TABLENAME=UTBL_OBJ4000|FIELDS=D_KA1,D_KA2|VALUES=9163,9168</t>
  </si>
  <si>
    <t>амбулаторно-поликлинических учреждений, других медицинских организаций или их соответствующих структурных подразделений</t>
  </si>
  <si>
    <t>TABLENAME=UTBL_OBJ4000|FIELDS=D_KA1,D_KA2|VALUES=9146,9165</t>
  </si>
  <si>
    <t>TABLENAME=UTBL_OBJ4000|FIELDS=D_KA1,D_KA2|VALUES=9146,9166</t>
  </si>
  <si>
    <t>TABLENAME=UTBL_OBJ4000|FIELDS=D_KA1,D_KA2|VALUES=9146,9167</t>
  </si>
  <si>
    <t>TABLENAME=UTBL_OBJ4000|FIELDS=D_KA1,D_KA2|VALUES=9146,9168</t>
  </si>
  <si>
    <t>медицинских и иных услуг, ед</t>
  </si>
  <si>
    <t>TABLENAME=UTBL_OBJ4000|FIELDS=D_KA1,D_KA2|VALUES=9272,9165</t>
  </si>
  <si>
    <t>TABLENAME=UTBL_OBJ4000|FIELDS=D_KA1,D_KA2|VALUES=9272,9166</t>
  </si>
  <si>
    <t>TABLENAME=UTBL_OBJ4000|FIELDS=D_KA1,D_KA2|VALUES=9272,9167</t>
  </si>
  <si>
    <t>TABLENAME=UTBL_OBJ4000|FIELDS=D_KA1,D_KA2|VALUES=9272,9168</t>
  </si>
  <si>
    <t>число обращений по заболеваниям, ед.</t>
  </si>
  <si>
    <t>TABLENAME=UTBL_OBJ4000|FIELDS=D_KA1,D_KA2|VALUES=4461,9165</t>
  </si>
  <si>
    <t>TABLENAME=UTBL_OBJ4000|FIELDS=D_KA1,D_KA2|VALUES=4461,9166</t>
  </si>
  <si>
    <t>TABLENAME=UTBL_OBJ4000|FIELDS=D_KA1,D_KA2|VALUES=4461,9167</t>
  </si>
  <si>
    <t>TABLENAME=UTBL_OBJ4000|FIELDS=D_KA1,D_KA2|VALUES=4461,9168</t>
  </si>
  <si>
    <t>TABLENAME=UTBL_OBJ4000|FIELDS=D_KA1,D_KA2|VALUES=9147,9165</t>
  </si>
  <si>
    <t>TABLENAME=UTBL_OBJ4000|FIELDS=D_KA1,D_KA2|VALUES=9147,9166</t>
  </si>
  <si>
    <t>TABLENAME=UTBL_OBJ4000|FIELDS=D_KA1,D_KA2|VALUES=9147,9167</t>
  </si>
  <si>
    <t>TABLENAME=UTBL_OBJ4000|FIELDS=D_KA1,D_KA2|VALUES=9147,9168</t>
  </si>
  <si>
    <t>TABLENAME=UTBL_OBJ4000|FIELDS=D_KA1,D_KA2|VALUES=9149,9165</t>
  </si>
  <si>
    <t>TABLENAME=UTBL_OBJ4000|FIELDS=D_KA1,D_KA2|VALUES=9149,9166</t>
  </si>
  <si>
    <t>TABLENAME=UTBL_OBJ4000|FIELDS=D_KA1,D_KA2|VALUES=9149,9167</t>
  </si>
  <si>
    <t>TABLENAME=UTBL_OBJ4000|FIELDS=D_KA1,D_KA2|VALUES=9149,9168</t>
  </si>
  <si>
    <t>TABLENAME=UTBL_OBJ4000|FIELDS=D_KA1,D_KA2|VALUES=9150,9165</t>
  </si>
  <si>
    <t>TABLENAME=UTBL_OBJ4000|FIELDS=D_KA1,D_KA2|VALUES=9150,9166</t>
  </si>
  <si>
    <t>TABLENAME=UTBL_OBJ4000|FIELDS=D_KA1,D_KA2|VALUES=9150,9167</t>
  </si>
  <si>
    <t>TABLENAME=UTBL_OBJ4000|FIELDS=D_KA1,D_KA2|VALUES=9150,9168</t>
  </si>
  <si>
    <t>TABLENAME=UTBL_OBJ4000|FIELDS=D_KA1,D_KA2|VALUES=9151,9165</t>
  </si>
  <si>
    <t>TABLENAME=UTBL_OBJ4000|FIELDS=D_KA1,D_KA2|VALUES=9151,9166</t>
  </si>
  <si>
    <t>TABLENAME=UTBL_OBJ4000|FIELDS=D_KA1,D_KA2|VALUES=9151,9167</t>
  </si>
  <si>
    <t>TABLENAME=UTBL_OBJ4000|FIELDS=D_KA1,D_KA2|VALUES=9151,9168</t>
  </si>
  <si>
    <t>TABLENAME=UTBL_OBJ4000|FIELDS=D_KA1,D_KA2|VALUES=9153,9165</t>
  </si>
  <si>
    <t>TABLENAME=UTBL_OBJ4000|FIELDS=D_KA1,D_KA2|VALUES=9153,9166</t>
  </si>
  <si>
    <t>TABLENAME=UTBL_OBJ4000|FIELDS=D_KA1,D_KA2|VALUES=9153,9167</t>
  </si>
  <si>
    <t>TABLENAME=UTBL_OBJ4000|FIELDS=D_KA1,D_KA2|VALUES=9153,9168</t>
  </si>
  <si>
    <t>TABLENAME=UTBL_OBJ4000|FIELDS=D_KA1,D_KA2|VALUES=9154,9165</t>
  </si>
  <si>
    <t>TABLENAME=UTBL_OBJ4000|FIELDS=D_KA1,D_KA2|VALUES=9154,9166</t>
  </si>
  <si>
    <t>TABLENAME=UTBL_OBJ4000|FIELDS=D_KA1,D_KA2|VALUES=9154,9167</t>
  </si>
  <si>
    <t>TABLENAME=UTBL_OBJ4000|FIELDS=D_KA1,D_KA2|VALUES=9154,9168</t>
  </si>
  <si>
    <t>TABLENAME=UTBL_OBJ4000|FIELDS=D_KA1,D_KA2|VALUES=9155,9165</t>
  </si>
  <si>
    <t>TABLENAME=UTBL_OBJ4000|FIELDS=D_KA1,D_KA2|VALUES=9155,9166</t>
  </si>
  <si>
    <t>TABLENAME=UTBL_OBJ4000|FIELDS=D_KA1,D_KA2|VALUES=9155,9167</t>
  </si>
  <si>
    <t>TABLENAME=UTBL_OBJ4000|FIELDS=D_KA1,D_KA2|VALUES=9155,9168</t>
  </si>
  <si>
    <t>иных типов учреждений здравоохранения</t>
  </si>
  <si>
    <t>TABLENAME=UTBL_OBJ5734|FIELDS=D_KA1,D_KA2|VALUES=4463,9226</t>
  </si>
  <si>
    <t>TABLENAME=UTBL_OBJ5734|FIELDS=D_KA1,D_KA2|VALUES=4463,9227</t>
  </si>
  <si>
    <t>TABLENAME=UTBL_OBJ5734|FIELDS=D_KA1,D_KA2|VALUES=4463,9228</t>
  </si>
  <si>
    <t>TABLENAME=UTBL_OBJ5734|FIELDS=D_KA1,D_KA2|VALUES=4463,9230</t>
  </si>
  <si>
    <t>TABLENAME=UTBL_OBJ5734|FIELDS=D_KA1,D_KA2|VALUES=4463,9231</t>
  </si>
  <si>
    <t>TABLENAME=UTBL_OBJ5734|FIELDS=D_KA1,D_KA2|VALUES=4463,9232</t>
  </si>
  <si>
    <t>TABLENAME=UTBL_OBJ5734|FIELDS=D_KA1,D_KA2|VALUES=4463,9222</t>
  </si>
  <si>
    <t>TABLENAME=UTBL_OBJ5734|FIELDS=D_KA1,D_KA2|VALUES=4463,9223</t>
  </si>
  <si>
    <t>TABLENAME=UTBL_OBJ5734|FIELDS=D_KA1,D_KA2|VALUES=4463,9224</t>
  </si>
  <si>
    <t>TABLENAME=UTBL_OBJ5734|FIELDS=D_KA1,D_KA2|VALUES=4463,9234</t>
  </si>
  <si>
    <t>TABLENAME=UTBL_OBJ5734|FIELDS=D_KA1,D_KA2|VALUES=4463,9235</t>
  </si>
  <si>
    <t>TABLENAME=UTBL_OBJ5734|FIELDS=D_KA1,D_KA2|VALUES=4463,9236</t>
  </si>
  <si>
    <t>TABLENAME=UTBL_OBJ5734|FIELDS=D_KA1,D_KA2|VALUES=4463,9237</t>
  </si>
  <si>
    <t>TABLENAME=UTBL_OBJ5734|FIELDS=D_KA1,D_KA2|VALUES=4463,9239</t>
  </si>
  <si>
    <t>TABLENAME=UTBL_OBJ5734|FIELDS=D_KA1,D_KA2|VALUES=4463,9240</t>
  </si>
  <si>
    <t>Республика Дагестан</t>
  </si>
  <si>
    <t>82</t>
  </si>
  <si>
    <t>TABLENAME=UTBL_OBJ5734|FIELDS=D_KA1,D_KA2|VALUES=10587,9219</t>
  </si>
  <si>
    <t>TABLENAME=UTBL_OBJ5734|FIELDS=D_KA1,D_KA2|VALUES=10587,4432</t>
  </si>
  <si>
    <t>TABLENAME=UTBL_OBJ5734|FIELDS=D_KA1,D_KA2|VALUES=10587,9220</t>
  </si>
  <si>
    <t>TABLENAME=UTBL_OBJ5734|FIELDS=D_KA1,D_KA2|VALUES=10587,9226</t>
  </si>
  <si>
    <t>TABLENAME=UTBL_OBJ5734|FIELDS=D_KA1,D_KA2|VALUES=10587,9227</t>
  </si>
  <si>
    <t>TABLENAME=UTBL_OBJ5734|FIELDS=D_KA1,D_KA2|VALUES=10587,9228</t>
  </si>
  <si>
    <t>TABLENAME=UTBL_OBJ5734|FIELDS=D_KA1,D_KA2|VALUES=10587,9230</t>
  </si>
  <si>
    <t>TABLENAME=UTBL_OBJ5734|FIELDS=D_KA1,D_KA2|VALUES=10587,9231</t>
  </si>
  <si>
    <t>TABLENAME=UTBL_OBJ5734|FIELDS=D_KA1,D_KA2|VALUES=10587,9232</t>
  </si>
  <si>
    <t>TABLENAME=UTBL_OBJ5734|FIELDS=D_KA1,D_KA2|VALUES=10587,9222</t>
  </si>
  <si>
    <t>TABLENAME=UTBL_OBJ5734|FIELDS=D_KA1,D_KA2|VALUES=10587,9223</t>
  </si>
  <si>
    <t>TABLENAME=UTBL_OBJ5734|FIELDS=D_KA1,D_KA2|VALUES=10587,9224</t>
  </si>
  <si>
    <t>TABLENAME=UTBL_OBJ5734|FIELDS=D_KA1,D_KA2|VALUES=10587,9234</t>
  </si>
  <si>
    <t>TABLENAME=UTBL_OBJ5734|FIELDS=D_KA1,D_KA2|VALUES=10587,9235</t>
  </si>
  <si>
    <t>TABLENAME=UTBL_OBJ5734|FIELDS=D_KA1,D_KA2|VALUES=10587,9236</t>
  </si>
  <si>
    <t>TABLENAME=UTBL_OBJ5734|FIELDS=D_KA1,D_KA2|VALUES=10587,9237</t>
  </si>
  <si>
    <t>TABLENAME=UTBL_OBJ5734|FIELDS=D_KA1,D_KA2|VALUES=10587,9239</t>
  </si>
  <si>
    <t>TABLENAME=UTBL_OBJ5734|FIELDS=D_KA1,D_KA2|VALUES=10587,9240</t>
  </si>
  <si>
    <t>Республика Ингушетия</t>
  </si>
  <si>
    <t>TABLENAME=UTBL_OBJ5734|FIELDS=D_KA1,D_KA2|VALUES=10588,9219</t>
  </si>
  <si>
    <t>TABLENAME=UTBL_OBJ5734|FIELDS=D_KA1,D_KA2|VALUES=10588,4432</t>
  </si>
  <si>
    <t>TABLENAME=UTBL_OBJ5734|FIELDS=D_KA1,D_KA2|VALUES=10588,9220</t>
  </si>
  <si>
    <t>TABLENAME=UTBL_OBJ5734|FIELDS=D_KA1,D_KA2|VALUES=10588,9226</t>
  </si>
  <si>
    <t>TABLENAME=UTBL_OBJ5734|FIELDS=D_KA1,D_KA2|VALUES=10588,9227</t>
  </si>
  <si>
    <t>TABLENAME=UTBL_OBJ5734|FIELDS=D_KA1,D_KA2|VALUES=10588,9228</t>
  </si>
  <si>
    <t>TABLENAME=UTBL_OBJ5734|FIELDS=D_KA1,D_KA2|VALUES=10588,9230</t>
  </si>
  <si>
    <t>TABLENAME=UTBL_OBJ5734|FIELDS=D_KA1,D_KA2|VALUES=10588,9231</t>
  </si>
  <si>
    <t>TABLENAME=UTBL_OBJ5734|FIELDS=D_KA1,D_KA2|VALUES=10588,9232</t>
  </si>
  <si>
    <t>TABLENAME=UTBL_OBJ5734|FIELDS=D_KA1,D_KA2|VALUES=10588,9222</t>
  </si>
  <si>
    <t>TABLENAME=UTBL_OBJ5734|FIELDS=D_KA1,D_KA2|VALUES=10588,9223</t>
  </si>
  <si>
    <t>TABLENAME=UTBL_OBJ5734|FIELDS=D_KA1,D_KA2|VALUES=10588,9224</t>
  </si>
  <si>
    <t>TABLENAME=UTBL_OBJ5734|FIELDS=D_KA1,D_KA2|VALUES=10588,9234</t>
  </si>
  <si>
    <t>TABLENAME=UTBL_OBJ5734|FIELDS=D_KA1,D_KA2|VALUES=10588,9235</t>
  </si>
  <si>
    <t>TABLENAME=UTBL_OBJ5734|FIELDS=D_KA1,D_KA2|VALUES=10588,9236</t>
  </si>
  <si>
    <t>TABLENAME=UTBL_OBJ5734|FIELDS=D_KA1,D_KA2|VALUES=10588,9237</t>
  </si>
  <si>
    <t>TABLENAME=UTBL_OBJ5734|FIELDS=D_KA1,D_KA2|VALUES=10588,9239</t>
  </si>
  <si>
    <t>TABLENAME=UTBL_OBJ5734|FIELDS=D_KA1,D_KA2|VALUES=10588,9240</t>
  </si>
  <si>
    <t>Кабардино-Балкарская Республика</t>
  </si>
  <si>
    <t>83</t>
  </si>
  <si>
    <t>TABLENAME=UTBL_OBJ5734|FIELDS=D_KA1,D_KA2|VALUES=10589,9219</t>
  </si>
  <si>
    <t>TABLENAME=UTBL_OBJ5734|FIELDS=D_KA1,D_KA2|VALUES=10589,4432</t>
  </si>
  <si>
    <t>TABLENAME=UTBL_OBJ5734|FIELDS=D_KA1,D_KA2|VALUES=10589,9220</t>
  </si>
  <si>
    <t>TABLENAME=UTBL_OBJ5734|FIELDS=D_KA1,D_KA2|VALUES=10589,9226</t>
  </si>
  <si>
    <t>TABLENAME=UTBL_OBJ5734|FIELDS=D_KA1,D_KA2|VALUES=10589,9227</t>
  </si>
  <si>
    <t>TABLENAME=UTBL_OBJ5734|FIELDS=D_KA1,D_KA2|VALUES=10589,9228</t>
  </si>
  <si>
    <t>TABLENAME=UTBL_OBJ5734|FIELDS=D_KA1,D_KA2|VALUES=10589,9230</t>
  </si>
  <si>
    <t>TABLENAME=UTBL_OBJ5734|FIELDS=D_KA1,D_KA2|VALUES=10589,9231</t>
  </si>
  <si>
    <t>TABLENAME=UTBL_OBJ5734|FIELDS=D_KA1,D_KA2|VALUES=10589,9232</t>
  </si>
  <si>
    <t>TABLENAME=UTBL_OBJ5734|FIELDS=D_KA1,D_KA2|VALUES=10589,9222</t>
  </si>
  <si>
    <t>TABLENAME=UTBL_OBJ5734|FIELDS=D_KA1,D_KA2|VALUES=10589,9223</t>
  </si>
  <si>
    <t>TABLENAME=UTBL_OBJ5734|FIELDS=D_KA1,D_KA2|VALUES=10589,9224</t>
  </si>
  <si>
    <t>TABLENAME=UTBL_OBJ5734|FIELDS=D_KA1,D_KA2|VALUES=10589,9234</t>
  </si>
  <si>
    <t>TABLENAME=UTBL_OBJ5734|FIELDS=D_KA1,D_KA2|VALUES=10589,9235</t>
  </si>
  <si>
    <t>TABLENAME=UTBL_OBJ5734|FIELDS=D_KA1,D_KA2|VALUES=10589,9236</t>
  </si>
  <si>
    <t>TABLENAME=UTBL_OBJ5734|FIELDS=D_KA1,D_KA2|VALUES=10589,9237</t>
  </si>
  <si>
    <t>TABLENAME=UTBL_OBJ5734|FIELDS=D_KA1,D_KA2|VALUES=10589,9239</t>
  </si>
  <si>
    <t>TABLENAME=UTBL_OBJ5734|FIELDS=D_KA1,D_KA2|VALUES=10589,9240</t>
  </si>
  <si>
    <t>Карачаево-Черкесская Республика</t>
  </si>
  <si>
    <t>91</t>
  </si>
  <si>
    <t>TABLENAME=UTBL_OBJ5734|FIELDS=D_KA1,D_KA2|VALUES=10591,9219</t>
  </si>
  <si>
    <t>TABLENAME=UTBL_OBJ5734|FIELDS=D_KA1,D_KA2|VALUES=10591,4432</t>
  </si>
  <si>
    <t>TABLENAME=UTBL_OBJ5734|FIELDS=D_KA1,D_KA2|VALUES=10591,9220</t>
  </si>
  <si>
    <t>TABLENAME=UTBL_OBJ5734|FIELDS=D_KA1,D_KA2|VALUES=10591,9226</t>
  </si>
  <si>
    <t>TABLENAME=UTBL_OBJ5734|FIELDS=D_KA1,D_KA2|VALUES=10591,9227</t>
  </si>
  <si>
    <t>TABLENAME=UTBL_OBJ5734|FIELDS=D_KA1,D_KA2|VALUES=10591,9228</t>
  </si>
  <si>
    <t>TABLENAME=UTBL_OBJ5734|FIELDS=D_KA1,D_KA2|VALUES=10591,9230</t>
  </si>
  <si>
    <t>TABLENAME=UTBL_OBJ5734|FIELDS=D_KA1,D_KA2|VALUES=10591,9231</t>
  </si>
  <si>
    <t>TABLENAME=UTBL_OBJ5734|FIELDS=D_KA1,D_KA2|VALUES=10591,9232</t>
  </si>
  <si>
    <t>TABLENAME=UTBL_OBJ5734|FIELDS=D_KA1,D_KA2|VALUES=10591,9222</t>
  </si>
  <si>
    <t>TABLENAME=UTBL_OBJ5734|FIELDS=D_KA1,D_KA2|VALUES=10591,9223</t>
  </si>
  <si>
    <t>TABLENAME=UTBL_OBJ5734|FIELDS=D_KA1,D_KA2|VALUES=10591,9224</t>
  </si>
  <si>
    <t>TABLENAME=UTBL_OBJ5734|FIELDS=D_KA1,D_KA2|VALUES=10591,9234</t>
  </si>
  <si>
    <t>TABLENAME=UTBL_OBJ5734|FIELDS=D_KA1,D_KA2|VALUES=10591,9235</t>
  </si>
  <si>
    <t>TABLENAME=UTBL_OBJ5734|FIELDS=D_KA1,D_KA2|VALUES=10591,9236</t>
  </si>
  <si>
    <t>TABLENAME=UTBL_OBJ5734|FIELDS=D_KA1,D_KA2|VALUES=10591,9237</t>
  </si>
  <si>
    <t>TABLENAME=UTBL_OBJ5734|FIELDS=D_KA1,D_KA2|VALUES=10591,9239</t>
  </si>
  <si>
    <t>TABLENAME=UTBL_OBJ5734|FIELDS=D_KA1,D_KA2|VALUES=10591,9240</t>
  </si>
  <si>
    <t>Республика Северная Осетия-Алания</t>
  </si>
  <si>
    <t>90</t>
  </si>
  <si>
    <t>TABLENAME=UTBL_OBJ5734|FIELDS=D_KA1,D_KA2|VALUES=10592,9219</t>
  </si>
  <si>
    <t>TABLENAME=UTBL_OBJ5734|FIELDS=D_KA1,D_KA2|VALUES=10592,4432</t>
  </si>
  <si>
    <t>TABLENAME=UTBL_OBJ5734|FIELDS=D_KA1,D_KA2|VALUES=10592,9220</t>
  </si>
  <si>
    <t>TABLENAME=UTBL_OBJ5734|FIELDS=D_KA1,D_KA2|VALUES=10592,9226</t>
  </si>
  <si>
    <t>TABLENAME=UTBL_OBJ5734|FIELDS=D_KA1,D_KA2|VALUES=10592,9227</t>
  </si>
  <si>
    <t>TABLENAME=UTBL_OBJ5734|FIELDS=D_KA1,D_KA2|VALUES=10592,9228</t>
  </si>
  <si>
    <t>TABLENAME=UTBL_OBJ5734|FIELDS=D_KA1,D_KA2|VALUES=10592,9230</t>
  </si>
  <si>
    <t>TABLENAME=UTBL_OBJ5734|FIELDS=D_KA1,D_KA2|VALUES=10592,9231</t>
  </si>
  <si>
    <t>TABLENAME=UTBL_OBJ5734|FIELDS=D_KA1,D_KA2|VALUES=10592,9232</t>
  </si>
  <si>
    <t>TABLENAME=UTBL_OBJ5734|FIELDS=D_KA1,D_KA2|VALUES=10592,9222</t>
  </si>
  <si>
    <t>TABLENAME=UTBL_OBJ5734|FIELDS=D_KA1,D_KA2|VALUES=10592,9223</t>
  </si>
  <si>
    <t>TABLENAME=UTBL_OBJ5734|FIELDS=D_KA1,D_KA2|VALUES=10592,9224</t>
  </si>
  <si>
    <t>TABLENAME=UTBL_OBJ5734|FIELDS=D_KA1,D_KA2|VALUES=10592,9234</t>
  </si>
  <si>
    <t>TABLENAME=UTBL_OBJ5734|FIELDS=D_KA1,D_KA2|VALUES=10592,9235</t>
  </si>
  <si>
    <t>TABLENAME=UTBL_OBJ5734|FIELDS=D_KA1,D_KA2|VALUES=10592,9236</t>
  </si>
  <si>
    <t>TABLENAME=UTBL_OBJ5734|FIELDS=D_KA1,D_KA2|VALUES=10592,9237</t>
  </si>
  <si>
    <t>TABLENAME=UTBL_OBJ5734|FIELDS=D_KA1,D_KA2|VALUES=10592,9239</t>
  </si>
  <si>
    <t>TABLENAME=UTBL_OBJ5734|FIELDS=D_KA1,D_KA2|VALUES=10592,9240</t>
  </si>
  <si>
    <t>Чеченская Республика</t>
  </si>
  <si>
    <t>TABLENAME=UTBL_OBJ5734|FIELDS=D_KA1,D_KA2|VALUES=10593,9219</t>
  </si>
  <si>
    <t>TABLENAME=UTBL_OBJ5734|FIELDS=D_KA1,D_KA2|VALUES=10593,4432</t>
  </si>
  <si>
    <t>TABLENAME=UTBL_OBJ5734|FIELDS=D_KA1,D_KA2|VALUES=10593,9220</t>
  </si>
  <si>
    <t>TABLENAME=UTBL_OBJ5734|FIELDS=D_KA1,D_KA2|VALUES=10593,9226</t>
  </si>
  <si>
    <t>TABLENAME=UTBL_OBJ5734|FIELDS=D_KA1,D_KA2|VALUES=10593,9227</t>
  </si>
  <si>
    <t>TABLENAME=UTBL_OBJ5734|FIELDS=D_KA1,D_KA2|VALUES=10593,9228</t>
  </si>
  <si>
    <t>TABLENAME=UTBL_OBJ5734|FIELDS=D_KA1,D_KA2|VALUES=10593,9230</t>
  </si>
  <si>
    <t>TABLENAME=UTBL_OBJ5734|FIELDS=D_KA1,D_KA2|VALUES=10593,9231</t>
  </si>
  <si>
    <t>TABLENAME=UTBL_OBJ5734|FIELDS=D_KA1,D_KA2|VALUES=10593,9232</t>
  </si>
  <si>
    <t>TABLENAME=UTBL_OBJ5734|FIELDS=D_KA1,D_KA2|VALUES=10593,9222</t>
  </si>
  <si>
    <t>TABLENAME=UTBL_OBJ5734|FIELDS=D_KA1,D_KA2|VALUES=10593,9223</t>
  </si>
  <si>
    <t>TABLENAME=UTBL_OBJ5734|FIELDS=D_KA1,D_KA2|VALUES=10593,9224</t>
  </si>
  <si>
    <t>TABLENAME=UTBL_OBJ5734|FIELDS=D_KA1,D_KA2|VALUES=10593,9234</t>
  </si>
  <si>
    <t>TABLENAME=UTBL_OBJ5734|FIELDS=D_KA1,D_KA2|VALUES=10593,9235</t>
  </si>
  <si>
    <t>TABLENAME=UTBL_OBJ5734|FIELDS=D_KA1,D_KA2|VALUES=10593,9236</t>
  </si>
  <si>
    <t>TABLENAME=UTBL_OBJ5734|FIELDS=D_KA1,D_KA2|VALUES=10593,9237</t>
  </si>
  <si>
    <t>TABLENAME=UTBL_OBJ5734|FIELDS=D_KA1,D_KA2|VALUES=10593,9239</t>
  </si>
  <si>
    <t>TABLENAME=UTBL_OBJ5734|FIELDS=D_KA1,D_KA2|VALUES=10593,9240</t>
  </si>
  <si>
    <t>Ставропольский край</t>
  </si>
  <si>
    <t>TABLENAME=UTBL_OBJ5734|FIELDS=D_KA1,D_KA2|VALUES=10595,9219</t>
  </si>
  <si>
    <t>TABLENAME=UTBL_OBJ5734|FIELDS=D_KA1,D_KA2|VALUES=10595,4432</t>
  </si>
  <si>
    <t>TABLENAME=UTBL_OBJ5734|FIELDS=D_KA1,D_KA2|VALUES=10595,9220</t>
  </si>
  <si>
    <t>TABLENAME=UTBL_OBJ5734|FIELDS=D_KA1,D_KA2|VALUES=10595,9226</t>
  </si>
  <si>
    <t>TABLENAME=UTBL_OBJ5734|FIELDS=D_KA1,D_KA2|VALUES=10595,9227</t>
  </si>
  <si>
    <t>TABLENAME=UTBL_OBJ5734|FIELDS=D_KA1,D_KA2|VALUES=10595,9228</t>
  </si>
  <si>
    <t>TABLENAME=UTBL_OBJ5734|FIELDS=D_KA1,D_KA2|VALUES=10595,9230</t>
  </si>
  <si>
    <t>TABLENAME=UTBL_OBJ5734|FIELDS=D_KA1,D_KA2|VALUES=10595,9231</t>
  </si>
  <si>
    <t>TABLENAME=UTBL_OBJ5734|FIELDS=D_KA1,D_KA2|VALUES=10595,9232</t>
  </si>
  <si>
    <t>TABLENAME=UTBL_OBJ5734|FIELDS=D_KA1,D_KA2|VALUES=10595,9222</t>
  </si>
  <si>
    <t>TABLENAME=UTBL_OBJ5734|FIELDS=D_KA1,D_KA2|VALUES=10595,9223</t>
  </si>
  <si>
    <t>TABLENAME=UTBL_OBJ5734|FIELDS=D_KA1,D_KA2|VALUES=10595,9224</t>
  </si>
  <si>
    <t>TABLENAME=UTBL_OBJ5734|FIELDS=D_KA1,D_KA2|VALUES=10595,9234</t>
  </si>
  <si>
    <t>TABLENAME=UTBL_OBJ5734|FIELDS=D_KA1,D_KA2|VALUES=10595,9235</t>
  </si>
  <si>
    <t>TABLENAME=UTBL_OBJ5734|FIELDS=D_KA1,D_KA2|VALUES=10595,9236</t>
  </si>
  <si>
    <t>TABLENAME=UTBL_OBJ5734|FIELDS=D_KA1,D_KA2|VALUES=10595,9237</t>
  </si>
  <si>
    <t>TABLENAME=UTBL_OBJ5734|FIELDS=D_KA1,D_KA2|VALUES=10595,9239</t>
  </si>
  <si>
    <t>TABLENAME=UTBL_OBJ5734|FIELDS=D_KA1,D_KA2|VALUES=10595,9240</t>
  </si>
  <si>
    <t>Приволжский ФО</t>
  </si>
  <si>
    <t>TABLENAME=UTBL_OBJ5734|FIELDS=D_KA1,D_KA2|VALUES=10599,9219</t>
  </si>
  <si>
    <t>TABLENAME=UTBL_OBJ5734|FIELDS=D_KA1,D_KA2|VALUES=10599,4432</t>
  </si>
  <si>
    <t>TABLENAME=UTBL_OBJ5734|FIELDS=D_KA1,D_KA2|VALUES=10599,9220</t>
  </si>
  <si>
    <t>TABLENAME=UTBL_OBJ5734|FIELDS=D_KA1,D_KA2|VALUES=10599,9226</t>
  </si>
  <si>
    <t>TABLENAME=UTBL_OBJ5734|FIELDS=D_KA1,D_KA2|VALUES=10599,9227</t>
  </si>
  <si>
    <t>TABLENAME=UTBL_OBJ5734|FIELDS=D_KA1,D_KA2|VALUES=10599,9228</t>
  </si>
  <si>
    <t>TABLENAME=UTBL_OBJ5734|FIELDS=D_KA1,D_KA2|VALUES=10599,9230</t>
  </si>
  <si>
    <t>TABLENAME=UTBL_OBJ5734|FIELDS=D_KA1,D_KA2|VALUES=10599,9231</t>
  </si>
  <si>
    <t>TABLENAME=UTBL_OBJ5734|FIELDS=D_KA1,D_KA2|VALUES=10599,9232</t>
  </si>
  <si>
    <t>TABLENAME=UTBL_OBJ5734|FIELDS=D_KA1,D_KA2|VALUES=10599,9222</t>
  </si>
  <si>
    <t>TABLENAME=UTBL_OBJ5734|FIELDS=D_KA1,D_KA2|VALUES=10599,9223</t>
  </si>
  <si>
    <t>TABLENAME=UTBL_OBJ5734|FIELDS=D_KA1,D_KA2|VALUES=10599,9224</t>
  </si>
  <si>
    <t>TABLENAME=UTBL_OBJ5734|FIELDS=D_KA1,D_KA2|VALUES=10599,9234</t>
  </si>
  <si>
    <t>TABLENAME=UTBL_OBJ5734|FIELDS=D_KA1,D_KA2|VALUES=10599,9235</t>
  </si>
  <si>
    <t>TABLENAME=UTBL_OBJ5734|FIELDS=D_KA1,D_KA2|VALUES=10599,9236</t>
  </si>
  <si>
    <t>TABLENAME=UTBL_OBJ5734|FIELDS=D_KA1,D_KA2|VALUES=10599,9237</t>
  </si>
  <si>
    <t>TABLENAME=UTBL_OBJ5734|FIELDS=D_KA1,D_KA2|VALUES=10599,9239</t>
  </si>
  <si>
    <t>TABLENAME=UTBL_OBJ5734|FIELDS=D_KA1,D_KA2|VALUES=10599,9240</t>
  </si>
  <si>
    <t>Республика Башкортостан</t>
  </si>
  <si>
    <t>TABLENAME=UTBL_OBJ5734|FIELDS=D_KA1,D_KA2|VALUES=10600,9219</t>
  </si>
  <si>
    <t>TABLENAME=UTBL_OBJ5734|FIELDS=D_KA1,D_KA2|VALUES=10600,4432</t>
  </si>
  <si>
    <t>TABLENAME=UTBL_OBJ5734|FIELDS=D_KA1,D_KA2|VALUES=10600,9220</t>
  </si>
  <si>
    <t>TABLENAME=UTBL_OBJ5734|FIELDS=D_KA1,D_KA2|VALUES=10600,9226</t>
  </si>
  <si>
    <t>TABLENAME=UTBL_OBJ5734|FIELDS=D_KA1,D_KA2|VALUES=10600,9227</t>
  </si>
  <si>
    <t>TABLENAME=UTBL_OBJ5734|FIELDS=D_KA1,D_KA2|VALUES=10600,9228</t>
  </si>
  <si>
    <t>TABLENAME=UTBL_OBJ5734|FIELDS=D_KA1,D_KA2|VALUES=10600,9230</t>
  </si>
  <si>
    <t>TABLENAME=UTBL_OBJ5734|FIELDS=D_KA1,D_KA2|VALUES=10600,9231</t>
  </si>
  <si>
    <t>TABLENAME=UTBL_OBJ5734|FIELDS=D_KA1,D_KA2|VALUES=10600,9232</t>
  </si>
  <si>
    <t>TABLENAME=UTBL_OBJ5734|FIELDS=D_KA1,D_KA2|VALUES=10600,9222</t>
  </si>
  <si>
    <t>TABLENAME=UTBL_OBJ5734|FIELDS=D_KA1,D_KA2|VALUES=10600,9223</t>
  </si>
  <si>
    <t>TABLENAME=UTBL_OBJ5734|FIELDS=D_KA1,D_KA2|VALUES=10600,9224</t>
  </si>
  <si>
    <t>TABLENAME=UTBL_OBJ5734|FIELDS=D_KA1,D_KA2|VALUES=10600,9234</t>
  </si>
  <si>
    <t>TABLENAME=UTBL_OBJ5734|FIELDS=D_KA1,D_KA2|VALUES=10600,9235</t>
  </si>
  <si>
    <t>TABLENAME=UTBL_OBJ5734|FIELDS=D_KA1,D_KA2|VALUES=10600,9236</t>
  </si>
  <si>
    <t>TABLENAME=UTBL_OBJ5734|FIELDS=D_KA1,D_KA2|VALUES=10600,9237</t>
  </si>
  <si>
    <t>TABLENAME=UTBL_OBJ5734|FIELDS=D_KA1,D_KA2|VALUES=10600,9239</t>
  </si>
  <si>
    <t>TABLENAME=UTBL_OBJ5734|FIELDS=D_KA1,D_KA2|VALUES=10600,9240</t>
  </si>
  <si>
    <t>Республика Марий Эл</t>
  </si>
  <si>
    <t>88</t>
  </si>
  <si>
    <t>TABLENAME=UTBL_OBJ5734|FIELDS=D_KA1,D_KA2|VALUES=10601,9219</t>
  </si>
  <si>
    <t>TABLENAME=UTBL_OBJ5734|FIELDS=D_KA1,D_KA2|VALUES=10601,4432</t>
  </si>
  <si>
    <t>TABLENAME=UTBL_OBJ5734|FIELDS=D_KA1,D_KA2|VALUES=10601,9220</t>
  </si>
  <si>
    <t>TABLENAME=UTBL_OBJ5734|FIELDS=D_KA1,D_KA2|VALUES=10601,9226</t>
  </si>
  <si>
    <t>TABLENAME=UTBL_OBJ5734|FIELDS=D_KA1,D_KA2|VALUES=10601,9227</t>
  </si>
  <si>
    <t>TABLENAME=UTBL_OBJ5734|FIELDS=D_KA1,D_KA2|VALUES=10601,9228</t>
  </si>
  <si>
    <t>TABLENAME=UTBL_OBJ5734|FIELDS=D_KA1,D_KA2|VALUES=10601,9230</t>
  </si>
  <si>
    <t>TABLENAME=UTBL_OBJ5734|FIELDS=D_KA1,D_KA2|VALUES=10601,9231</t>
  </si>
  <si>
    <t>TABLENAME=UTBL_OBJ5734|FIELDS=D_KA1,D_KA2|VALUES=10601,9232</t>
  </si>
  <si>
    <t>TABLENAME=UTBL_OBJ5734|FIELDS=D_KA1,D_KA2|VALUES=10601,9222</t>
  </si>
  <si>
    <t>TABLENAME=UTBL_OBJ5734|FIELDS=D_KA1,D_KA2|VALUES=10601,9223</t>
  </si>
  <si>
    <t>TABLENAME=UTBL_OBJ5734|FIELDS=D_KA1,D_KA2|VALUES=10601,9224</t>
  </si>
  <si>
    <t>TABLENAME=UTBL_OBJ5734|FIELDS=D_KA1,D_KA2|VALUES=10601,9234</t>
  </si>
  <si>
    <t>TABLENAME=UTBL_OBJ5734|FIELDS=D_KA1,D_KA2|VALUES=10601,9235</t>
  </si>
  <si>
    <t>TABLENAME=UTBL_OBJ5734|FIELDS=D_KA1,D_KA2|VALUES=10601,9236</t>
  </si>
  <si>
    <t>TABLENAME=UTBL_OBJ5734|FIELDS=D_KA1,D_KA2|VALUES=10601,9237</t>
  </si>
  <si>
    <t>TABLENAME=UTBL_OBJ5734|FIELDS=D_KA1,D_KA2|VALUES=10601,9239</t>
  </si>
  <si>
    <t>TABLENAME=UTBL_OBJ5734|FIELDS=D_KA1,D_KA2|VALUES=10601,9240</t>
  </si>
  <si>
    <t>Республика Мордовия</t>
  </si>
  <si>
    <t>89</t>
  </si>
  <si>
    <t>TABLENAME=UTBL_OBJ5734|FIELDS=D_KA1,D_KA2|VALUES=10602,9219</t>
  </si>
  <si>
    <t>TABLENAME=UTBL_OBJ5734|FIELDS=D_KA1,D_KA2|VALUES=10602,4432</t>
  </si>
  <si>
    <t>TABLENAME=UTBL_OBJ5734|FIELDS=D_KA1,D_KA2|VALUES=10602,9220</t>
  </si>
  <si>
    <t>TABLENAME=UTBL_OBJ5734|FIELDS=D_KA1,D_KA2|VALUES=10602,9226</t>
  </si>
  <si>
    <t>TABLENAME=UTBL_OBJ5734|FIELDS=D_KA1,D_KA2|VALUES=10602,9227</t>
  </si>
  <si>
    <t>TABLENAME=UTBL_OBJ5734|FIELDS=D_KA1,D_KA2|VALUES=10602,9228</t>
  </si>
  <si>
    <t>TABLENAME=UTBL_OBJ5734|FIELDS=D_KA1,D_KA2|VALUES=10602,9230</t>
  </si>
  <si>
    <t>TABLENAME=UTBL_OBJ5734|FIELDS=D_KA1,D_KA2|VALUES=10602,9231</t>
  </si>
  <si>
    <t>TABLENAME=UTBL_OBJ5734|FIELDS=D_KA1,D_KA2|VALUES=10602,9232</t>
  </si>
  <si>
    <t>TABLENAME=UTBL_OBJ5734|FIELDS=D_KA1,D_KA2|VALUES=10602,9222</t>
  </si>
  <si>
    <t>TABLENAME=UTBL_OBJ5734|FIELDS=D_KA1,D_KA2|VALUES=10602,9223</t>
  </si>
  <si>
    <t>TABLENAME=UTBL_OBJ5734|FIELDS=D_KA1,D_KA2|VALUES=10602,9224</t>
  </si>
  <si>
    <t>TABLENAME=UTBL_OBJ5734|FIELDS=D_KA1,D_KA2|VALUES=10602,9234</t>
  </si>
  <si>
    <t>TABLENAME=UTBL_OBJ5734|FIELDS=D_KA1,D_KA2|VALUES=10602,9235</t>
  </si>
  <si>
    <t>TABLENAME=UTBL_OBJ5734|FIELDS=D_KA1,D_KA2|VALUES=10602,9236</t>
  </si>
  <si>
    <t>TABLENAME=UTBL_OBJ5734|FIELDS=D_KA1,D_KA2|VALUES=10602,9237</t>
  </si>
  <si>
    <t>TABLENAME=UTBL_OBJ5734|FIELDS=D_KA1,D_KA2|VALUES=10602,9239</t>
  </si>
  <si>
    <t>TABLENAME=UTBL_OBJ5734|FIELDS=D_KA1,D_KA2|VALUES=10602,9240</t>
  </si>
  <si>
    <t>Республика Татарстан</t>
  </si>
  <si>
    <t>92</t>
  </si>
  <si>
    <t>TABLENAME=UTBL_OBJ5734|FIELDS=D_KA1,D_KA2|VALUES=10603,9219</t>
  </si>
  <si>
    <t>TABLENAME=UTBL_OBJ5734|FIELDS=D_KA1,D_KA2|VALUES=10603,4432</t>
  </si>
  <si>
    <t>TABLENAME=UTBL_OBJ5734|FIELDS=D_KA1,D_KA2|VALUES=10603,9220</t>
  </si>
  <si>
    <t>TABLENAME=UTBL_OBJ5734|FIELDS=D_KA1,D_KA2|VALUES=10603,9226</t>
  </si>
  <si>
    <t>TABLENAME=UTBL_OBJ5734|FIELDS=D_KA1,D_KA2|VALUES=10603,9227</t>
  </si>
  <si>
    <t>TABLENAME=UTBL_OBJ5734|FIELDS=D_KA1,D_KA2|VALUES=10603,9228</t>
  </si>
  <si>
    <t>TABLENAME=UTBL_OBJ5734|FIELDS=D_KA1,D_KA2|VALUES=10603,9230</t>
  </si>
  <si>
    <t>TABLENAME=UTBL_OBJ5734|FIELDS=D_KA1,D_KA2|VALUES=10603,9231</t>
  </si>
  <si>
    <t>TABLENAME=UTBL_OBJ5734|FIELDS=D_KA1,D_KA2|VALUES=10603,9232</t>
  </si>
  <si>
    <t>TABLENAME=UTBL_OBJ5734|FIELDS=D_KA1,D_KA2|VALUES=10603,9222</t>
  </si>
  <si>
    <t>TABLENAME=UTBL_OBJ5734|FIELDS=D_KA1,D_KA2|VALUES=10603,9223</t>
  </si>
  <si>
    <t>TABLENAME=UTBL_OBJ5734|FIELDS=D_KA1,D_KA2|VALUES=10603,9224</t>
  </si>
  <si>
    <t>TABLENAME=UTBL_OBJ5734|FIELDS=D_KA1,D_KA2|VALUES=10603,9234</t>
  </si>
  <si>
    <t>TABLENAME=UTBL_OBJ5734|FIELDS=D_KA1,D_KA2|VALUES=10603,9235</t>
  </si>
  <si>
    <t>TABLENAME=UTBL_OBJ5734|FIELDS=D_KA1,D_KA2|VALUES=10603,9236</t>
  </si>
  <si>
    <t>TABLENAME=UTBL_OBJ5734|FIELDS=D_KA1,D_KA2|VALUES=10603,9237</t>
  </si>
  <si>
    <t>TABLENAME=UTBL_OBJ5734|FIELDS=D_KA1,D_KA2|VALUES=10603,9239</t>
  </si>
  <si>
    <t>TABLENAME=UTBL_OBJ5734|FIELDS=D_KA1,D_KA2|VALUES=10603,9240</t>
  </si>
  <si>
    <t>Удмуртская Республика</t>
  </si>
  <si>
    <t>TABLENAME=UTBL_OBJ5734|FIELDS=D_KA1,D_KA2|VALUES=10604,9219</t>
  </si>
  <si>
    <t>TABLENAME=UTBL_OBJ5734|FIELDS=D_KA1,D_KA2|VALUES=10604,4432</t>
  </si>
  <si>
    <t>TABLENAME=UTBL_OBJ5734|FIELDS=D_KA1,D_KA2|VALUES=10604,9220</t>
  </si>
  <si>
    <t>TABLENAME=UTBL_OBJ5734|FIELDS=D_KA1,D_KA2|VALUES=10604,9226</t>
  </si>
  <si>
    <t>TABLENAME=UTBL_OBJ5734|FIELDS=D_KA1,D_KA2|VALUES=10604,9227</t>
  </si>
  <si>
    <t>TABLENAME=UTBL_OBJ5734|FIELDS=D_KA1,D_KA2|VALUES=10604,9228</t>
  </si>
  <si>
    <t>TABLENAME=UTBL_OBJ5734|FIELDS=D_KA1,D_KA2|VALUES=10604,9230</t>
  </si>
  <si>
    <t>TABLENAME=UTBL_OBJ5734|FIELDS=D_KA1,D_KA2|VALUES=10604,9231</t>
  </si>
  <si>
    <t>TABLENAME=UTBL_OBJ5734|FIELDS=D_KA1,D_KA2|VALUES=10604,9232</t>
  </si>
  <si>
    <t>TABLENAME=UTBL_OBJ3996|FIELDS=D_KA1,D_KA2|VALUES=9066,9268</t>
  </si>
  <si>
    <t>TABLENAME=UTBL_OBJ3996|FIELDS=D_KA1,D_KA2|VALUES=9066,9078</t>
  </si>
  <si>
    <t>Особого типа</t>
  </si>
  <si>
    <t>TABLENAME=UTBL_OBJ3996|FIELDS=D_KA1,D_KA2|VALUES=9267,9073</t>
  </si>
  <si>
    <t>TABLENAME=UTBL_OBJ3996|FIELDS=D_KA1,D_KA2|VALUES=9267,9074</t>
  </si>
  <si>
    <t>TABLENAME=UTBL_OBJ3996|FIELDS=D_KA1,D_KA2|VALUES=9267,9075</t>
  </si>
  <si>
    <t>TABLENAME=UTBL_OBJ3996|FIELDS=D_KA1,D_KA2|VALUES=9267,9076</t>
  </si>
  <si>
    <t>TABLENAME=UTBL_OBJ3996|FIELDS=D_KA1,D_KA2|VALUES=9267,4425</t>
  </si>
  <si>
    <t>TABLENAME=UTBL_OBJ3996|FIELDS=D_KA1,D_KA2|VALUES=9267,4426</t>
  </si>
  <si>
    <t>TABLENAME=UTBL_OBJ3996|FIELDS=D_KA1,D_KA2|VALUES=9267,4427</t>
  </si>
  <si>
    <t>TABLENAME=UTBL_OBJ3996|FIELDS=D_KA1,D_KA2|VALUES=9267,4429</t>
  </si>
  <si>
    <t>TABLENAME=UTBL_OBJ3996|FIELDS=D_KA1,D_KA2|VALUES=9267,9268</t>
  </si>
  <si>
    <t>TABLENAME=UTBL_OBJ3996|FIELDS=D_KA1,D_KA2|VALUES=9267,9078</t>
  </si>
  <si>
    <t>Прочие</t>
  </si>
  <si>
    <t>TABLENAME=UTBL_OBJ3996|FIELDS=D_KA1,D_KA2|VALUES=9067,9073</t>
  </si>
  <si>
    <t>TABLENAME=UTBL_OBJ3996|FIELDS=D_KA1,D_KA2|VALUES=9067,9074</t>
  </si>
  <si>
    <t>TABLENAME=UTBL_OBJ3996|FIELDS=D_KA1,D_KA2|VALUES=9067,9075</t>
  </si>
  <si>
    <t>TABLENAME=UTBL_OBJ3996|FIELDS=D_KA1,D_KA2|VALUES=9067,9076</t>
  </si>
  <si>
    <t>TABLENAME=UTBL_OBJ3996|FIELDS=D_KA1,D_KA2|VALUES=9067,4425</t>
  </si>
  <si>
    <t>TABLENAME=UTBL_OBJ3996|FIELDS=D_KA1,D_KA2|VALUES=9067,4426</t>
  </si>
  <si>
    <t>TABLENAME=UTBL_OBJ3996|FIELDS=D_KA1,D_KA2|VALUES=9067,4427</t>
  </si>
  <si>
    <t>TABLENAME=UTBL_OBJ3996|FIELDS=D_KA1,D_KA2|VALUES=9067,4429</t>
  </si>
  <si>
    <t>TABLENAME=UTBL_OBJ3996|FIELDS=D_KA1,D_KA2|VALUES=9067,9268</t>
  </si>
  <si>
    <t>TABLENAME=UTBL_OBJ3996|FIELDS=D_KA1,D_KA2|VALUES=9067,9078</t>
  </si>
  <si>
    <t>Минздравсоцразвития России</t>
  </si>
  <si>
    <t xml:space="preserve">единицы измерения </t>
  </si>
  <si>
    <t>амбулаторно-поликлинических учреждений, других медицинских организаций или их соответствующих структурных подразделений (амбулаторная помощь)</t>
  </si>
  <si>
    <t>иных типов учреждений здравоохранения (прочие виды медицинских услуг)</t>
  </si>
  <si>
    <t>Утвержденная стоимость территориальной программы ОМС. Всего (руб) (код по ОКЕИ: рубль – 383).</t>
  </si>
  <si>
    <t>Фактически поступило средств ОМС.  Всего (руб)</t>
  </si>
  <si>
    <t>29|101</t>
  </si>
  <si>
    <t>Раздел III. Объемы оказания медицинской помощи федеральными медицинскими организациями</t>
  </si>
  <si>
    <t>(3000)</t>
  </si>
  <si>
    <t>Коды по ОКЕИ: рубль – 383, единица – 642, человек - 792</t>
  </si>
  <si>
    <t>ID_Form = 5734</t>
  </si>
  <si>
    <t>Субъекты Российской Федерации</t>
  </si>
  <si>
    <t>Объемы оказания и финансирования медицинской помощи в условиях:</t>
  </si>
  <si>
    <t>Всего профинансировано, рублей ( гр. 6+ 9+12+15+20)</t>
  </si>
  <si>
    <t>амбулаторно-поликлинических учреждений и соответствующих структурных подразделений иных медицинских организаций</t>
  </si>
  <si>
    <t>санаториев</t>
  </si>
  <si>
    <t>больничных учреждений и соответствующих структурных подразделений иных медицинских организаций</t>
  </si>
  <si>
    <t>паци-енто-дней, ед</t>
  </si>
  <si>
    <t>в т.ч. высокотехнологичные виды специализированной помощи</t>
  </si>
  <si>
    <t>койко-дней, единиц</t>
  </si>
  <si>
    <t>утверждено число больных, чел</t>
  </si>
  <si>
    <t>102</t>
  </si>
  <si>
    <t>TABLENAME=UTBL_OBJ5734|FIELDS=D_KA1,D_KA2|VALUES=10553,9219</t>
  </si>
  <si>
    <t>TABLENAME=UTBL_OBJ5734|FIELDS=D_KA1,D_KA2|VALUES=10553,4432</t>
  </si>
  <si>
    <t>TABLENAME=UTBL_OBJ5734|FIELDS=D_KA1,D_KA2|VALUES=10553,9220</t>
  </si>
  <si>
    <t>TABLENAME=UTBL_OBJ5734|FIELDS=D_KA1,D_KA2|VALUES=10553,9226</t>
  </si>
  <si>
    <t>TABLENAME=UTBL_OBJ5734|FIELDS=D_KA1,D_KA2|VALUES=10553,9227</t>
  </si>
  <si>
    <t>TABLENAME=UTBL_OBJ5734|FIELDS=D_KA1,D_KA2|VALUES=10553,9228</t>
  </si>
  <si>
    <t>TABLENAME=UTBL_OBJ5734|FIELDS=D_KA1,D_KA2|VALUES=10553,9230</t>
  </si>
  <si>
    <t>TABLENAME=UTBL_OBJ5734|FIELDS=D_KA1,D_KA2|VALUES=10553,9231</t>
  </si>
  <si>
    <t>TABLENAME=UTBL_OBJ5734|FIELDS=D_KA1,D_KA2|VALUES=10553,9232</t>
  </si>
  <si>
    <t>TABLENAME=UTBL_OBJ5734|FIELDS=D_KA1,D_KA2|VALUES=10553,9222</t>
  </si>
  <si>
    <t>TABLENAME=UTBL_OBJ5734|FIELDS=D_KA1,D_KA2|VALUES=10553,9223</t>
  </si>
  <si>
    <t>TABLENAME=UTBL_OBJ5734|FIELDS=D_KA1,D_KA2|VALUES=10553,9224</t>
  </si>
  <si>
    <t>TABLENAME=UTBL_OBJ5734|FIELDS=D_KA1,D_KA2|VALUES=10553,9234</t>
  </si>
  <si>
    <t>TABLENAME=UTBL_OBJ5734|FIELDS=D_KA1,D_KA2|VALUES=10553,9235</t>
  </si>
  <si>
    <t>TABLENAME=UTBL_OBJ5734|FIELDS=D_KA1,D_KA2|VALUES=10553,9236</t>
  </si>
  <si>
    <t>TABLENAME=UTBL_OBJ5734|FIELDS=D_KA1,D_KA2|VALUES=10553,9237</t>
  </si>
  <si>
    <t>TABLENAME=UTBL_OBJ5734|FIELDS=D_KA1,D_KA2|VALUES=10553,9239</t>
  </si>
  <si>
    <t>TABLENAME=UTBL_OBJ5734|FIELDS=D_KA1,D_KA2|VALUES=10553,9240</t>
  </si>
  <si>
    <t>Центральный ФО</t>
  </si>
  <si>
    <t>TABLENAME=UTBL_OBJ5734|FIELDS=D_KA1,D_KA2|VALUES=10554,9219</t>
  </si>
  <si>
    <t>TABLENAME=UTBL_OBJ5734|FIELDS=D_KA1,D_KA2|VALUES=10554,4432</t>
  </si>
  <si>
    <t>TABLENAME=UTBL_OBJ5734|FIELDS=D_KA1,D_KA2|VALUES=10554,9220</t>
  </si>
  <si>
    <t>TABLENAME=UTBL_OBJ5734|FIELDS=D_KA1,D_KA2|VALUES=10554,9226</t>
  </si>
  <si>
    <t>TABLENAME=UTBL_OBJ5734|FIELDS=D_KA1,D_KA2|VALUES=10554,9227</t>
  </si>
  <si>
    <t>TABLENAME=UTBL_OBJ5734|FIELDS=D_KA1,D_KA2|VALUES=10554,9228</t>
  </si>
  <si>
    <t>TABLENAME=UTBL_OBJ5734|FIELDS=D_KA1,D_KA2|VALUES=10554,9230</t>
  </si>
  <si>
    <t>TABLENAME=UTBL_OBJ5734|FIELDS=D_KA1,D_KA2|VALUES=10554,9231</t>
  </si>
  <si>
    <t>TABLENAME=UTBL_OBJ5734|FIELDS=D_KA1,D_KA2|VALUES=10554,9232</t>
  </si>
  <si>
    <t>TABLENAME=UTBL_OBJ5734|FIELDS=D_KA1,D_KA2|VALUES=10554,9222</t>
  </si>
  <si>
    <t>TABLENAME=UTBL_OBJ5734|FIELDS=D_KA1,D_KA2|VALUES=10554,9223</t>
  </si>
  <si>
    <t>TABLENAME=UTBL_OBJ5734|FIELDS=D_KA1,D_KA2|VALUES=10554,9224</t>
  </si>
  <si>
    <t>TABLENAME=UTBL_OBJ5734|FIELDS=D_KA1,D_KA2|VALUES=10554,9234</t>
  </si>
  <si>
    <t>TABLENAME=UTBL_OBJ5734|FIELDS=D_KA1,D_KA2|VALUES=10554,9235</t>
  </si>
  <si>
    <t>TABLENAME=UTBL_OBJ5734|FIELDS=D_KA1,D_KA2|VALUES=10554,9236</t>
  </si>
  <si>
    <t>TABLENAME=UTBL_OBJ5734|FIELDS=D_KA1,D_KA2|VALUES=10554,9237</t>
  </si>
  <si>
    <t>TABLENAME=UTBL_OBJ5734|FIELDS=D_KA1,D_KA2|VALUES=10554,9239</t>
  </si>
  <si>
    <t>TABLENAME=UTBL_OBJ5734|FIELDS=D_KA1,D_KA2|VALUES=10554,9240</t>
  </si>
  <si>
    <t>Белгородская область</t>
  </si>
  <si>
    <t>TABLENAME=UTBL_OBJ5734|FIELDS=D_KA1,D_KA2|VALUES=10555,9219</t>
  </si>
  <si>
    <t>TABLENAME=UTBL_OBJ5734|FIELDS=D_KA1,D_KA2|VALUES=10555,4432</t>
  </si>
  <si>
    <t>TABLENAME=UTBL_OBJ5734|FIELDS=D_KA1,D_KA2|VALUES=10555,9220</t>
  </si>
  <si>
    <t>TABLENAME=UTBL_OBJ5734|FIELDS=D_KA1,D_KA2|VALUES=10555,9226</t>
  </si>
  <si>
    <t>TABLENAME=UTBL_OBJ5734|FIELDS=D_KA1,D_KA2|VALUES=10555,9227</t>
  </si>
  <si>
    <t>TABLENAME=UTBL_OBJ5734|FIELDS=D_KA1,D_KA2|VALUES=10555,9228</t>
  </si>
  <si>
    <t>TABLENAME=UTBL_OBJ5734|FIELDS=D_KA1,D_KA2|VALUES=10555,9230</t>
  </si>
  <si>
    <t>TABLENAME=UTBL_OBJ5734|FIELDS=D_KA1,D_KA2|VALUES=10555,9231</t>
  </si>
  <si>
    <t>TABLENAME=UTBL_OBJ5734|FIELDS=D_KA1,D_KA2|VALUES=10555,9232</t>
  </si>
  <si>
    <t>TABLENAME=UTBL_OBJ5734|FIELDS=D_KA1,D_KA2|VALUES=10555,9222</t>
  </si>
  <si>
    <t>TABLENAME=UTBL_OBJ5734|FIELDS=D_KA1,D_KA2|VALUES=10555,9223</t>
  </si>
  <si>
    <t>TABLENAME=UTBL_OBJ5734|FIELDS=D_KA1,D_KA2|VALUES=10555,9224</t>
  </si>
  <si>
    <t>TABLENAME=UTBL_OBJ5734|FIELDS=D_KA1,D_KA2|VALUES=10555,9234</t>
  </si>
  <si>
    <t>TABLENAME=UTBL_OBJ5734|FIELDS=D_KA1,D_KA2|VALUES=10555,9235</t>
  </si>
  <si>
    <t>TABLENAME=UTBL_OBJ5734|FIELDS=D_KA1,D_KA2|VALUES=10555,9236</t>
  </si>
  <si>
    <t>TABLENAME=UTBL_OBJ5734|FIELDS=D_KA1,D_KA2|VALUES=10555,9237</t>
  </si>
  <si>
    <t>TABLENAME=UTBL_OBJ5734|FIELDS=D_KA1,D_KA2|VALUES=10555,9239</t>
  </si>
  <si>
    <t>TABLENAME=UTBL_OBJ5734|FIELDS=D_KA1,D_KA2|VALUES=10555,9240</t>
  </si>
  <si>
    <t>Брянская область</t>
  </si>
  <si>
    <t>TABLENAME=UTBL_OBJ5734|FIELDS=D_KA1,D_KA2|VALUES=10556,9219</t>
  </si>
  <si>
    <t>TABLENAME=UTBL_OBJ5734|FIELDS=D_KA1,D_KA2|VALUES=10556,4432</t>
  </si>
  <si>
    <t>TABLENAME=UTBL_OBJ5734|FIELDS=D_KA1,D_KA2|VALUES=10556,9220</t>
  </si>
  <si>
    <t>TABLENAME=UTBL_OBJ5734|FIELDS=D_KA1,D_KA2|VALUES=10556,9226</t>
  </si>
  <si>
    <t>TABLENAME=UTBL_OBJ5734|FIELDS=D_KA1,D_KA2|VALUES=10556,9227</t>
  </si>
  <si>
    <t>TABLENAME=UTBL_OBJ5734|FIELDS=D_KA1,D_KA2|VALUES=10556,9228</t>
  </si>
  <si>
    <t>TABLENAME=UTBL_OBJ5734|FIELDS=D_KA1,D_KA2|VALUES=10556,9230</t>
  </si>
  <si>
    <t>TABLENAME=UTBL_OBJ5734|FIELDS=D_KA1,D_KA2|VALUES=10556,9231</t>
  </si>
  <si>
    <t>TABLENAME=UTBL_OBJ5734|FIELDS=D_KA1,D_KA2|VALUES=10556,9232</t>
  </si>
  <si>
    <t>TABLENAME=UTBL_OBJ5734|FIELDS=D_KA1,D_KA2|VALUES=10556,9222</t>
  </si>
  <si>
    <t>TABLENAME=UTBL_OBJ5734|FIELDS=D_KA1,D_KA2|VALUES=10556,9223</t>
  </si>
  <si>
    <t>TABLENAME=UTBL_OBJ5734|FIELDS=D_KA1,D_KA2|VALUES=10556,9224</t>
  </si>
  <si>
    <t>TABLENAME=UTBL_OBJ5734|FIELDS=D_KA1,D_KA2|VALUES=10556,9234</t>
  </si>
  <si>
    <t>TABLENAME=UTBL_OBJ5734|FIELDS=D_KA1,D_KA2|VALUES=10556,9235</t>
  </si>
  <si>
    <t>TABLENAME=UTBL_OBJ5734|FIELDS=D_KA1,D_KA2|VALUES=10556,9236</t>
  </si>
  <si>
    <t>TABLENAME=UTBL_OBJ5734|FIELDS=D_KA1,D_KA2|VALUES=10556,9237</t>
  </si>
  <si>
    <t>TABLENAME=UTBL_OBJ5734|FIELDS=D_KA1,D_KA2|VALUES=10556,9239</t>
  </si>
  <si>
    <t>TABLENAME=UTBL_OBJ5734|FIELDS=D_KA1,D_KA2|VALUES=10556,9240</t>
  </si>
  <si>
    <t>Владимирская область</t>
  </si>
  <si>
    <t>TABLENAME=UTBL_OBJ5734|FIELDS=D_KA1,D_KA2|VALUES=10557,9219</t>
  </si>
  <si>
    <t>TABLENAME=UTBL_OBJ5734|FIELDS=D_KA1,D_KA2|VALUES=10557,4432</t>
  </si>
  <si>
    <t>TABLENAME=UTBL_OBJ5734|FIELDS=D_KA1,D_KA2|VALUES=10557,9220</t>
  </si>
  <si>
    <t>TABLENAME=UTBL_OBJ5734|FIELDS=D_KA1,D_KA2|VALUES=10557,9226</t>
  </si>
  <si>
    <t>TABLENAME=UTBL_OBJ5734|FIELDS=D_KA1,D_KA2|VALUES=10557,9227</t>
  </si>
  <si>
    <t>TABLENAME=UTBL_OBJ5734|FIELDS=D_KA1,D_KA2|VALUES=10557,9228</t>
  </si>
  <si>
    <t>TABLENAME=UTBL_OBJ5734|FIELDS=D_KA1,D_KA2|VALUES=10557,9230</t>
  </si>
  <si>
    <t>TABLENAME=UTBL_OBJ5734|FIELDS=D_KA1,D_KA2|VALUES=10557,9231</t>
  </si>
  <si>
    <t>TABLENAME=UTBL_OBJ5734|FIELDS=D_KA1,D_KA2|VALUES=10557,9232</t>
  </si>
  <si>
    <t>TABLENAME=UTBL_OBJ5734|FIELDS=D_KA1,D_KA2|VALUES=10557,9222</t>
  </si>
  <si>
    <t>TABLENAME=UTBL_OBJ5734|FIELDS=D_KA1,D_KA2|VALUES=10557,9223</t>
  </si>
  <si>
    <t>TABLENAME=UTBL_OBJ5734|FIELDS=D_KA1,D_KA2|VALUES=10557,9224</t>
  </si>
  <si>
    <t>TABLENAME=UTBL_OBJ5734|FIELDS=D_KA1,D_KA2|VALUES=10557,9234</t>
  </si>
  <si>
    <t>TABLENAME=UTBL_OBJ5734|FIELDS=D_KA1,D_KA2|VALUES=10557,9235</t>
  </si>
  <si>
    <t>TABLENAME=UTBL_OBJ5734|FIELDS=D_KA1,D_KA2|VALUES=10557,9236</t>
  </si>
  <si>
    <t>TABLENAME=UTBL_OBJ5734|FIELDS=D_KA1,D_KA2|VALUES=10557,9237</t>
  </si>
  <si>
    <t>TABLENAME=UTBL_OBJ5734|FIELDS=D_KA1,D_KA2|VALUES=10557,9239</t>
  </si>
  <si>
    <t>TABLENAME=UTBL_OBJ5734|FIELDS=D_KA1,D_KA2|VALUES=10557,9240</t>
  </si>
  <si>
    <t>Воронежская область</t>
  </si>
  <si>
    <t>TABLENAME=UTBL_OBJ5734|FIELDS=D_KA1,D_KA2|VALUES=10558,9219</t>
  </si>
  <si>
    <t>TABLENAME=UTBL_OBJ5734|FIELDS=D_KA1,D_KA2|VALUES=10558,4432</t>
  </si>
  <si>
    <t>TABLENAME=UTBL_OBJ5734|FIELDS=D_KA1,D_KA2|VALUES=10558,9220</t>
  </si>
  <si>
    <t>TABLENAME=UTBL_OBJ5734|FIELDS=D_KA1,D_KA2|VALUES=10558,9226</t>
  </si>
  <si>
    <t>TABLENAME=UTBL_OBJ5734|FIELDS=D_KA1,D_KA2|VALUES=10558,9227</t>
  </si>
  <si>
    <t>TABLENAME=UTBL_OBJ5734|FIELDS=D_KA1,D_KA2|VALUES=10558,9228</t>
  </si>
  <si>
    <t>TABLENAME=UTBL_OBJ5734|FIELDS=D_KA1,D_KA2|VALUES=10558,9230</t>
  </si>
  <si>
    <t>TABLENAME=UTBL_OBJ5734|FIELDS=D_KA1,D_KA2|VALUES=10558,9231</t>
  </si>
  <si>
    <t>TABLENAME=UTBL_OBJ5734|FIELDS=D_KA1,D_KA2|VALUES=10558,9232</t>
  </si>
  <si>
    <t>TABLENAME=UTBL_OBJ5734|FIELDS=D_KA1,D_KA2|VALUES=10558,9222</t>
  </si>
  <si>
    <t>TABLENAME=UTBL_OBJ5734|FIELDS=D_KA1,D_KA2|VALUES=10558,9223</t>
  </si>
  <si>
    <t>TABLENAME=UTBL_OBJ5734|FIELDS=D_KA1,D_KA2|VALUES=10558,9224</t>
  </si>
  <si>
    <t>TABLENAME=UTBL_OBJ5734|FIELDS=D_KA1,D_KA2|VALUES=10558,9234</t>
  </si>
  <si>
    <t>TABLENAME=UTBL_OBJ5734|FIELDS=D_KA1,D_KA2|VALUES=10558,9235</t>
  </si>
  <si>
    <t>TABLENAME=UTBL_OBJ5734|FIELDS=D_KA1,D_KA2|VALUES=10558,9236</t>
  </si>
  <si>
    <t>TABLENAME=UTBL_OBJ5734|FIELDS=D_KA1,D_KA2|VALUES=10558,9237</t>
  </si>
  <si>
    <t>TABLENAME=UTBL_OBJ5734|FIELDS=D_KA1,D_KA2|VALUES=10558,9239</t>
  </si>
  <si>
    <t>TABLENAME=UTBL_OBJ5734|FIELDS=D_KA1,D_KA2|VALUES=10558,9240</t>
  </si>
  <si>
    <t>Ивановская область</t>
  </si>
  <si>
    <t>TABLENAME=UTBL_OBJ5734|FIELDS=D_KA1,D_KA2|VALUES=10559,9219</t>
  </si>
  <si>
    <t>TABLENAME=UTBL_OBJ5734|FIELDS=D_KA1,D_KA2|VALUES=10559,4432</t>
  </si>
  <si>
    <t>TABLENAME=UTBL_OBJ5734|FIELDS=D_KA1,D_KA2|VALUES=10559,9220</t>
  </si>
  <si>
    <t>TABLENAME=UTBL_OBJ5734|FIELDS=D_KA1,D_KA2|VALUES=10559,9226</t>
  </si>
  <si>
    <t>TABLENAME=UTBL_OBJ5734|FIELDS=D_KA1,D_KA2|VALUES=10559,9227</t>
  </si>
  <si>
    <t>TABLENAME=UTBL_OBJ5734|FIELDS=D_KA1,D_KA2|VALUES=10559,9228</t>
  </si>
  <si>
    <t>TABLENAME=UTBL_OBJ5734|FIELDS=D_KA1,D_KA2|VALUES=10559,9230</t>
  </si>
  <si>
    <t>TABLENAME=UTBL_OBJ5734|FIELDS=D_KA1,D_KA2|VALUES=10559,9231</t>
  </si>
  <si>
    <t>TABLENAME=UTBL_OBJ5734|FIELDS=D_KA1,D_KA2|VALUES=10559,9232</t>
  </si>
  <si>
    <t>TABLENAME=UTBL_OBJ5734|FIELDS=D_KA1,D_KA2|VALUES=10559,9222</t>
  </si>
  <si>
    <t>TABLENAME=UTBL_OBJ5734|FIELDS=D_KA1,D_KA2|VALUES=10559,9223</t>
  </si>
  <si>
    <t>TABLENAME=UTBL_OBJ5734|FIELDS=D_KA1,D_KA2|VALUES=10559,9224</t>
  </si>
  <si>
    <t>TABLENAME=UTBL_OBJ5734|FIELDS=D_KA1,D_KA2|VALUES=10559,9234</t>
  </si>
  <si>
    <t>TABLENAME=UTBL_OBJ5734|FIELDS=D_KA1,D_KA2|VALUES=10559,9235</t>
  </si>
  <si>
    <t>TABLENAME=UTBL_OBJ5734|FIELDS=D_KA1,D_KA2|VALUES=10559,9236</t>
  </si>
  <si>
    <t>TABLENAME=UTBL_OBJ5734|FIELDS=D_KA1,D_KA2|VALUES=10559,9237</t>
  </si>
  <si>
    <t>TABLENAME=UTBL_OBJ5734|FIELDS=D_KA1,D_KA2|VALUES=10559,9239</t>
  </si>
  <si>
    <t>TABLENAME=UTBL_OBJ5734|FIELDS=D_KA1,D_KA2|VALUES=10559,9240</t>
  </si>
  <si>
    <t>Калужская область</t>
  </si>
  <si>
    <t>TABLENAME=UTBL_OBJ5734|FIELDS=D_KA1,D_KA2|VALUES=10560,9219</t>
  </si>
  <si>
    <t>TABLENAME=UTBL_OBJ5734|FIELDS=D_KA1,D_KA2|VALUES=10560,4432</t>
  </si>
  <si>
    <t>TABLENAME=UTBL_OBJ5734|FIELDS=D_KA1,D_KA2|VALUES=10560,9220</t>
  </si>
  <si>
    <t>TABLENAME=UTBL_OBJ5734|FIELDS=D_KA1,D_KA2|VALUES=10560,9226</t>
  </si>
  <si>
    <t>TABLENAME=UTBL_OBJ5734|FIELDS=D_KA1,D_KA2|VALUES=10560,9227</t>
  </si>
  <si>
    <t>TABLENAME=UTBL_OBJ5734|FIELDS=D_KA1,D_KA2|VALUES=10560,9228</t>
  </si>
  <si>
    <t>TABLENAME=UTBL_OBJ5734|FIELDS=D_KA1,D_KA2|VALUES=10560,9230</t>
  </si>
  <si>
    <t>TABLENAME=UTBL_OBJ5734|FIELDS=D_KA1,D_KA2|VALUES=10560,9231</t>
  </si>
  <si>
    <t>TABLENAME=UTBL_OBJ5734|FIELDS=D_KA1,D_KA2|VALUES=10560,9232</t>
  </si>
  <si>
    <t>TABLENAME=UTBL_OBJ5734|FIELDS=D_KA1,D_KA2|VALUES=10560,9222</t>
  </si>
  <si>
    <t>TABLENAME=UTBL_OBJ5734|FIELDS=D_KA1,D_KA2|VALUES=10560,9223</t>
  </si>
  <si>
    <t>TABLENAME=UTBL_OBJ5734|FIELDS=D_KA1,D_KA2|VALUES=10560,9224</t>
  </si>
  <si>
    <t>TABLENAME=UTBL_OBJ5734|FIELDS=D_KA1,D_KA2|VALUES=10560,9234</t>
  </si>
  <si>
    <t>TABLENAME=UTBL_OBJ5734|FIELDS=D_KA1,D_KA2|VALUES=10560,9235</t>
  </si>
  <si>
    <t>TABLENAME=UTBL_OBJ5734|FIELDS=D_KA1,D_KA2|VALUES=10560,9236</t>
  </si>
  <si>
    <t>TABLENAME=UTBL_OBJ5734|FIELDS=D_KA1,D_KA2|VALUES=10560,9237</t>
  </si>
  <si>
    <t>TABLENAME=UTBL_OBJ5734|FIELDS=D_KA1,D_KA2|VALUES=10560,9239</t>
  </si>
  <si>
    <t>TABLENAME=UTBL_OBJ5734|FIELDS=D_KA1,D_KA2|VALUES=10560,9240</t>
  </si>
  <si>
    <t>Костромская область</t>
  </si>
  <si>
    <t>TABLENAME=UTBL_OBJ5734|FIELDS=D_KA1,D_KA2|VALUES=10561,9219</t>
  </si>
  <si>
    <t>TABLENAME=UTBL_OBJ5734|FIELDS=D_KA1,D_KA2|VALUES=10561,4432</t>
  </si>
  <si>
    <t>TABLENAME=UTBL_OBJ5734|FIELDS=D_KA1,D_KA2|VALUES=10561,9220</t>
  </si>
  <si>
    <t>TABLENAME=UTBL_OBJ5734|FIELDS=D_KA1,D_KA2|VALUES=10561,9226</t>
  </si>
  <si>
    <t>TABLENAME=UTBL_OBJ5734|FIELDS=D_KA1,D_KA2|VALUES=10561,9227</t>
  </si>
  <si>
    <t>TABLENAME=UTBL_OBJ5734|FIELDS=D_KA1,D_KA2|VALUES=10561,9228</t>
  </si>
  <si>
    <t>TABLENAME=UTBL_OBJ5734|FIELDS=D_KA1,D_KA2|VALUES=10561,9230</t>
  </si>
  <si>
    <t>TABLENAME=UTBL_OBJ5734|FIELDS=D_KA1,D_KA2|VALUES=10561,9231</t>
  </si>
  <si>
    <t>TABLENAME=UTBL_OBJ5734|FIELDS=D_KA1,D_KA2|VALUES=10561,9232</t>
  </si>
  <si>
    <t>TABLENAME=UTBL_OBJ5734|FIELDS=D_KA1,D_KA2|VALUES=10561,9222</t>
  </si>
  <si>
    <t>TABLENAME=UTBL_OBJ5734|FIELDS=D_KA1,D_KA2|VALUES=10561,9223</t>
  </si>
  <si>
    <t>TABLENAME=UTBL_OBJ5734|FIELDS=D_KA1,D_KA2|VALUES=10561,9224</t>
  </si>
  <si>
    <t>TABLENAME=UTBL_OBJ5734|FIELDS=D_KA1,D_KA2|VALUES=10561,9234</t>
  </si>
  <si>
    <t>TABLENAME=UTBL_OBJ5734|FIELDS=D_KA1,D_KA2|VALUES=10561,9235</t>
  </si>
  <si>
    <t>TABLENAME=UTBL_OBJ5734|FIELDS=D_KA1,D_KA2|VALUES=10561,9236</t>
  </si>
  <si>
    <t>TABLENAME=UTBL_OBJ5734|FIELDS=D_KA1,D_KA2|VALUES=10561,9237</t>
  </si>
  <si>
    <t>TABLENAME=UTBL_OBJ5734|FIELDS=D_KA1,D_KA2|VALUES=10561,9239</t>
  </si>
  <si>
    <t>TABLENAME=UTBL_OBJ5734|FIELDS=D_KA1,D_KA2|VALUES=10561,9240</t>
  </si>
  <si>
    <t>Курская область</t>
  </si>
  <si>
    <t>TABLENAME=UTBL_OBJ5734|FIELDS=D_KA1,D_KA2|VALUES=10562,9219</t>
  </si>
  <si>
    <t>TABLENAME=UTBL_OBJ5734|FIELDS=D_KA1,D_KA2|VALUES=10562,4432</t>
  </si>
  <si>
    <t>TABLENAME=UTBL_OBJ5734|FIELDS=D_KA1,D_KA2|VALUES=10562,9220</t>
  </si>
  <si>
    <t>TABLENAME=UTBL_OBJ5734|FIELDS=D_KA1,D_KA2|VALUES=10562,9226</t>
  </si>
  <si>
    <t>TABLENAME=UTBL_OBJ5734|FIELDS=D_KA1,D_KA2|VALUES=10562,9227</t>
  </si>
  <si>
    <t>TABLENAME=UTBL_OBJ5734|FIELDS=D_KA1,D_KA2|VALUES=10562,9228</t>
  </si>
  <si>
    <t>TABLENAME=UTBL_OBJ5734|FIELDS=D_KA1,D_KA2|VALUES=10562,9230</t>
  </si>
  <si>
    <t>TABLENAME=UTBL_OBJ5734|FIELDS=D_KA1,D_KA2|VALUES=10562,9231</t>
  </si>
  <si>
    <t>TABLENAME=UTBL_OBJ5734|FIELDS=D_KA1,D_KA2|VALUES=10562,9232</t>
  </si>
  <si>
    <t>TABLENAME=UTBL_OBJ5734|FIELDS=D_KA1,D_KA2|VALUES=10562,9222</t>
  </si>
  <si>
    <t>TABLENAME=UTBL_OBJ5734|FIELDS=D_KA1,D_KA2|VALUES=10562,9223</t>
  </si>
  <si>
    <t>TABLENAME=UTBL_OBJ5734|FIELDS=D_KA1,D_KA2|VALUES=10562,9224</t>
  </si>
  <si>
    <t>TABLENAME=UTBL_OBJ5734|FIELDS=D_KA1,D_KA2|VALUES=10562,9234</t>
  </si>
  <si>
    <t>TABLENAME=UTBL_OBJ5734|FIELDS=D_KA1,D_KA2|VALUES=10562,9235</t>
  </si>
  <si>
    <t>TABLENAME=UTBL_OBJ5734|FIELDS=D_KA1,D_KA2|VALUES=10562,9236</t>
  </si>
  <si>
    <t>TABLENAME=UTBL_OBJ5734|FIELDS=D_KA1,D_KA2|VALUES=10562,9237</t>
  </si>
  <si>
    <t>TABLENAME=UTBL_OBJ5734|FIELDS=D_KA1,D_KA2|VALUES=10562,9239</t>
  </si>
  <si>
    <t>TABLENAME=UTBL_OBJ5734|FIELDS=D_KA1,D_KA2|VALUES=10562,9240</t>
  </si>
  <si>
    <t>Липецкая область</t>
  </si>
  <si>
    <t>TABLENAME=UTBL_OBJ5734|FIELDS=D_KA1,D_KA2|VALUES=10563,9219</t>
  </si>
  <si>
    <t>TABLENAME=UTBL_OBJ5734|FIELDS=D_KA1,D_KA2|VALUES=10563,4432</t>
  </si>
  <si>
    <t>TABLENAME=UTBL_OBJ5734|FIELDS=D_KA1,D_KA2|VALUES=10563,9220</t>
  </si>
  <si>
    <t>TABLENAME=UTBL_OBJ5734|FIELDS=D_KA1,D_KA2|VALUES=10563,9226</t>
  </si>
  <si>
    <t>TABLENAME=UTBL_OBJ5734|FIELDS=D_KA1,D_KA2|VALUES=10563,9227</t>
  </si>
  <si>
    <t>TABLENAME=UTBL_OBJ5734|FIELDS=D_KA1,D_KA2|VALUES=10563,9228</t>
  </si>
  <si>
    <t>TABLENAME=UTBL_OBJ5734|FIELDS=D_KA1,D_KA2|VALUES=10563,9230</t>
  </si>
  <si>
    <t>TABLENAME=UTBL_OBJ5734|FIELDS=D_KA1,D_KA2|VALUES=10563,9231</t>
  </si>
  <si>
    <t>TABLENAME=UTBL_OBJ5734|FIELDS=D_KA1,D_KA2|VALUES=10563,9232</t>
  </si>
  <si>
    <t>TABLENAME=UTBL_OBJ5734|FIELDS=D_KA1,D_KA2|VALUES=10563,9222</t>
  </si>
  <si>
    <t>TABLENAME=UTBL_OBJ5734|FIELDS=D_KA1,D_KA2|VALUES=10563,9223</t>
  </si>
  <si>
    <t>TABLENAME=UTBL_OBJ5734|FIELDS=D_KA1,D_KA2|VALUES=10563,9224</t>
  </si>
  <si>
    <t>TABLENAME=UTBL_OBJ5734|FIELDS=D_KA1,D_KA2|VALUES=10563,9234</t>
  </si>
  <si>
    <t>TABLENAME=UTBL_OBJ5734|FIELDS=D_KA1,D_KA2|VALUES=10563,9235</t>
  </si>
  <si>
    <t>TABLENAME=UTBL_OBJ5734|FIELDS=D_KA1,D_KA2|VALUES=10563,9236</t>
  </si>
  <si>
    <t>TABLENAME=UTBL_OBJ5734|FIELDS=D_KA1,D_KA2|VALUES=10563,9237</t>
  </si>
  <si>
    <t>TABLENAME=UTBL_OBJ5734|FIELDS=D_KA1,D_KA2|VALUES=10563,9239</t>
  </si>
  <si>
    <t>TABLENAME=UTBL_OBJ5734|FIELDS=D_KA1,D_KA2|VALUES=10563,9240</t>
  </si>
  <si>
    <t>Московская область</t>
  </si>
  <si>
    <t>TABLENAME=UTBL_OBJ5734|FIELDS=D_KA1,D_KA2|VALUES=10564,9219</t>
  </si>
  <si>
    <t>TABLENAME=UTBL_OBJ5734|FIELDS=D_KA1,D_KA2|VALUES=10564,4432</t>
  </si>
  <si>
    <t>TABLENAME=UTBL_OBJ5734|FIELDS=D_KA1,D_KA2|VALUES=10564,9220</t>
  </si>
  <si>
    <t>TABLENAME=UTBL_OBJ5734|FIELDS=D_KA1,D_KA2|VALUES=10564,9226</t>
  </si>
  <si>
    <t>TABLENAME=UTBL_OBJ5734|FIELDS=D_KA1,D_KA2|VALUES=10564,9227</t>
  </si>
  <si>
    <t>TABLENAME=UTBL_OBJ5734|FIELDS=D_KA1,D_KA2|VALUES=10564,9228</t>
  </si>
  <si>
    <t>TABLENAME=UTBL_OBJ5734|FIELDS=D_KA1,D_KA2|VALUES=10564,9230</t>
  </si>
  <si>
    <t>TABLENAME=UTBL_OBJ5734|FIELDS=D_KA1,D_KA2|VALUES=10564,9231</t>
  </si>
  <si>
    <t>TABLENAME=UTBL_OBJ5734|FIELDS=D_KA1,D_KA2|VALUES=10564,9232</t>
  </si>
  <si>
    <t>TABLENAME=UTBL_OBJ5734|FIELDS=D_KA1,D_KA2|VALUES=10564,9222</t>
  </si>
  <si>
    <t>TABLENAME=UTBL_OBJ5734|FIELDS=D_KA1,D_KA2|VALUES=10564,9223</t>
  </si>
  <si>
    <t>TABLENAME=UTBL_OBJ5734|FIELDS=D_KA1,D_KA2|VALUES=10564,9224</t>
  </si>
  <si>
    <t>TABLENAME=UTBL_OBJ5734|FIELDS=D_KA1,D_KA2|VALUES=10564,9234</t>
  </si>
  <si>
    <t>TABLENAME=UTBL_OBJ5734|FIELDS=D_KA1,D_KA2|VALUES=10564,9235</t>
  </si>
  <si>
    <t>TABLENAME=UTBL_OBJ5734|FIELDS=D_KA1,D_KA2|VALUES=10564,9236</t>
  </si>
  <si>
    <t>TABLENAME=UTBL_OBJ5734|FIELDS=D_KA1,D_KA2|VALUES=10620,9223</t>
  </si>
  <si>
    <t>TABLENAME=UTBL_OBJ5734|FIELDS=D_KA1,D_KA2|VALUES=10620,9224</t>
  </si>
  <si>
    <t>TABLENAME=UTBL_OBJ5734|FIELDS=D_KA1,D_KA2|VALUES=10620,9234</t>
  </si>
  <si>
    <t>TABLENAME=UTBL_OBJ5734|FIELDS=D_KA1,D_KA2|VALUES=10620,9235</t>
  </si>
  <si>
    <t>TABLENAME=UTBL_OBJ5734|FIELDS=D_KA1,D_KA2|VALUES=10620,9236</t>
  </si>
  <si>
    <t>TABLENAME=UTBL_OBJ5734|FIELDS=D_KA1,D_KA2|VALUES=10620,9237</t>
  </si>
  <si>
    <t>TABLENAME=UTBL_OBJ5734|FIELDS=D_KA1,D_KA2|VALUES=10620,9239</t>
  </si>
  <si>
    <t>TABLENAME=UTBL_OBJ5734|FIELDS=D_KA1,D_KA2|VALUES=10620,9240</t>
  </si>
  <si>
    <t>Ямало-Ненецкий авт.округ</t>
  </si>
  <si>
    <t>TABLENAME=UTBL_OBJ5734|FIELDS=D_KA1,D_KA2|VALUES=10621,9219</t>
  </si>
  <si>
    <t>TABLENAME=UTBL_OBJ5734|FIELDS=D_KA1,D_KA2|VALUES=10621,4432</t>
  </si>
  <si>
    <t>TABLENAME=UTBL_OBJ5734|FIELDS=D_KA1,D_KA2|VALUES=10621,9220</t>
  </si>
  <si>
    <t>TABLENAME=UTBL_OBJ5734|FIELDS=D_KA1,D_KA2|VALUES=10621,9226</t>
  </si>
  <si>
    <t>TABLENAME=UTBL_OBJ5734|FIELDS=D_KA1,D_KA2|VALUES=10621,9227</t>
  </si>
  <si>
    <t>TABLENAME=UTBL_OBJ5734|FIELDS=D_KA1,D_KA2|VALUES=10621,9228</t>
  </si>
  <si>
    <t>TABLENAME=UTBL_OBJ5734|FIELDS=D_KA1,D_KA2|VALUES=10621,9230</t>
  </si>
  <si>
    <t>TABLENAME=UTBL_OBJ5734|FIELDS=D_KA1,D_KA2|VALUES=10621,9231</t>
  </si>
  <si>
    <t>TABLENAME=UTBL_OBJ5734|FIELDS=D_KA1,D_KA2|VALUES=10621,9232</t>
  </si>
  <si>
    <t>TABLENAME=UTBL_OBJ5734|FIELDS=D_KA1,D_KA2|VALUES=10621,9222</t>
  </si>
  <si>
    <t>TABLENAME=UTBL_OBJ5734|FIELDS=D_KA1,D_KA2|VALUES=10621,9223</t>
  </si>
  <si>
    <t>TABLENAME=UTBL_OBJ5734|FIELDS=D_KA1,D_KA2|VALUES=10621,9224</t>
  </si>
  <si>
    <t>TABLENAME=UTBL_OBJ5734|FIELDS=D_KA1,D_KA2|VALUES=10621,9234</t>
  </si>
  <si>
    <t>TABLENAME=UTBL_OBJ5734|FIELDS=D_KA1,D_KA2|VALUES=10621,9235</t>
  </si>
  <si>
    <t>TABLENAME=UTBL_OBJ5734|FIELDS=D_KA1,D_KA2|VALUES=10621,9236</t>
  </si>
  <si>
    <t>TABLENAME=UTBL_OBJ5734|FIELDS=D_KA1,D_KA2|VALUES=10621,9237</t>
  </si>
  <si>
    <t>TABLENAME=UTBL_OBJ5734|FIELDS=D_KA1,D_KA2|VALUES=10621,9239</t>
  </si>
  <si>
    <t>TABLENAME=UTBL_OBJ5734|FIELDS=D_KA1,D_KA2|VALUES=10621,9240</t>
  </si>
  <si>
    <t>Челябинская область</t>
  </si>
  <si>
    <t>TABLENAME=UTBL_OBJ5734|FIELDS=D_KA1,D_KA2|VALUES=10619,9219</t>
  </si>
  <si>
    <t>TABLENAME=UTBL_OBJ5734|FIELDS=D_KA1,D_KA2|VALUES=10619,4432</t>
  </si>
  <si>
    <t>TABLENAME=UTBL_OBJ5734|FIELDS=D_KA1,D_KA2|VALUES=10619,9220</t>
  </si>
  <si>
    <t>TABLENAME=UTBL_OBJ5734|FIELDS=D_KA1,D_KA2|VALUES=10619,9226</t>
  </si>
  <si>
    <t>TABLENAME=UTBL_OBJ5734|FIELDS=D_KA1,D_KA2|VALUES=10619,9227</t>
  </si>
  <si>
    <t>TABLENAME=UTBL_OBJ5734|FIELDS=D_KA1,D_KA2|VALUES=10619,9228</t>
  </si>
  <si>
    <t>TABLENAME=UTBL_OBJ5734|FIELDS=D_KA1,D_KA2|VALUES=10619,9230</t>
  </si>
  <si>
    <t>TABLENAME=UTBL_OBJ5734|FIELDS=D_KA1,D_KA2|VALUES=10619,9231</t>
  </si>
  <si>
    <t>TABLENAME=UTBL_OBJ5734|FIELDS=D_KA1,D_KA2|VALUES=10619,9232</t>
  </si>
  <si>
    <t>TABLENAME=UTBL_OBJ5734|FIELDS=D_KA1,D_KA2|VALUES=10619,9222</t>
  </si>
  <si>
    <t>TABLENAME=UTBL_OBJ5734|FIELDS=D_KA1,D_KA2|VALUES=10619,9223</t>
  </si>
  <si>
    <t>TABLENAME=UTBL_OBJ5734|FIELDS=D_KA1,D_KA2|VALUES=10619,9224</t>
  </si>
  <si>
    <t>TABLENAME=UTBL_OBJ5734|FIELDS=D_KA1,D_KA2|VALUES=10619,9234</t>
  </si>
  <si>
    <t>TABLENAME=UTBL_OBJ5734|FIELDS=D_KA1,D_KA2|VALUES=10619,9235</t>
  </si>
  <si>
    <t>TABLENAME=UTBL_OBJ5734|FIELDS=D_KA1,D_KA2|VALUES=10619,9236</t>
  </si>
  <si>
    <t>TABLENAME=UTBL_OBJ5734|FIELDS=D_KA1,D_KA2|VALUES=10619,9237</t>
  </si>
  <si>
    <t>TABLENAME=UTBL_OBJ5734|FIELDS=D_KA1,D_KA2|VALUES=10619,9239</t>
  </si>
  <si>
    <t>TABLENAME=UTBL_OBJ5734|FIELDS=D_KA1,D_KA2|VALUES=10619,9240</t>
  </si>
  <si>
    <t>Сибирский ФО</t>
  </si>
  <si>
    <t>TABLENAME=UTBL_OBJ5734|FIELDS=D_KA1,D_KA2|VALUES=10622,9219</t>
  </si>
  <si>
    <t>TABLENAME=UTBL_OBJ5734|FIELDS=D_KA1,D_KA2|VALUES=10622,4432</t>
  </si>
  <si>
    <t>TABLENAME=UTBL_OBJ5734|FIELDS=D_KA1,D_KA2|VALUES=10622,9220</t>
  </si>
  <si>
    <t>TABLENAME=UTBL_OBJ5734|FIELDS=D_KA1,D_KA2|VALUES=10622,9226</t>
  </si>
  <si>
    <t>TABLENAME=UTBL_OBJ5734|FIELDS=D_KA1,D_KA2|VALUES=10622,9227</t>
  </si>
  <si>
    <t>TABLENAME=UTBL_OBJ5734|FIELDS=D_KA1,D_KA2|VALUES=10622,9228</t>
  </si>
  <si>
    <t>TABLENAME=UTBL_OBJ5734|FIELDS=D_KA1,D_KA2|VALUES=10622,9230</t>
  </si>
  <si>
    <t>TABLENAME=UTBL_OBJ5734|FIELDS=D_KA1,D_KA2|VALUES=10622,9231</t>
  </si>
  <si>
    <t>TABLENAME=UTBL_OBJ5734|FIELDS=D_KA1,D_KA2|VALUES=10622,9232</t>
  </si>
  <si>
    <t>TABLENAME=UTBL_OBJ5734|FIELDS=D_KA1,D_KA2|VALUES=10622,9222</t>
  </si>
  <si>
    <t>TABLENAME=UTBL_OBJ5734|FIELDS=D_KA1,D_KA2|VALUES=10622,9223</t>
  </si>
  <si>
    <t>TABLENAME=UTBL_OBJ5734|FIELDS=D_KA1,D_KA2|VALUES=10622,9224</t>
  </si>
  <si>
    <t>TABLENAME=UTBL_OBJ5734|FIELDS=D_KA1,D_KA2|VALUES=10622,9234</t>
  </si>
  <si>
    <t>TABLENAME=UTBL_OBJ5734|FIELDS=D_KA1,D_KA2|VALUES=10622,9235</t>
  </si>
  <si>
    <t>TABLENAME=UTBL_OBJ5734|FIELDS=D_KA1,D_KA2|VALUES=10622,9236</t>
  </si>
  <si>
    <t>TABLENAME=UTBL_OBJ5734|FIELDS=D_KA1,D_KA2|VALUES=10622,9237</t>
  </si>
  <si>
    <t>TABLENAME=UTBL_OBJ5734|FIELDS=D_KA1,D_KA2|VALUES=10622,9239</t>
  </si>
  <si>
    <t>TABLENAME=UTBL_OBJ5734|FIELDS=D_KA1,D_KA2|VALUES=10622,9240</t>
  </si>
  <si>
    <t>Республика Алтай</t>
  </si>
  <si>
    <t>84</t>
  </si>
  <si>
    <t>TABLENAME=UTBL_OBJ5734|FIELDS=D_KA1,D_KA2|VALUES=10623,9219</t>
  </si>
  <si>
    <t>TABLENAME=UTBL_OBJ5734|FIELDS=D_KA1,D_KA2|VALUES=10623,4432</t>
  </si>
  <si>
    <t>TABLENAME=UTBL_OBJ5734|FIELDS=D_KA1,D_KA2|VALUES=10623,9220</t>
  </si>
  <si>
    <t>TABLENAME=UTBL_OBJ5734|FIELDS=D_KA1,D_KA2|VALUES=10623,9226</t>
  </si>
  <si>
    <t>TABLENAME=UTBL_OBJ5734|FIELDS=D_KA1,D_KA2|VALUES=10623,9227</t>
  </si>
  <si>
    <t>TABLENAME=UTBL_OBJ5734|FIELDS=D_KA1,D_KA2|VALUES=10623,9228</t>
  </si>
  <si>
    <t>TABLENAME=UTBL_OBJ5734|FIELDS=D_KA1,D_KA2|VALUES=10623,9230</t>
  </si>
  <si>
    <t>TABLENAME=UTBL_OBJ5734|FIELDS=D_KA1,D_KA2|VALUES=10623,9231</t>
  </si>
  <si>
    <t>TABLENAME=UTBL_OBJ5734|FIELDS=D_KA1,D_KA2|VALUES=10623,9232</t>
  </si>
  <si>
    <t>TABLENAME=UTBL_OBJ5734|FIELDS=D_KA1,D_KA2|VALUES=10623,9222</t>
  </si>
  <si>
    <t>TABLENAME=UTBL_OBJ5734|FIELDS=D_KA1,D_KA2|VALUES=10623,9223</t>
  </si>
  <si>
    <t>TABLENAME=UTBL_OBJ5734|FIELDS=D_KA1,D_KA2|VALUES=10623,9224</t>
  </si>
  <si>
    <t>TABLENAME=UTBL_OBJ5734|FIELDS=D_KA1,D_KA2|VALUES=10623,9234</t>
  </si>
  <si>
    <t>TABLENAME=UTBL_OBJ5734|FIELDS=D_KA1,D_KA2|VALUES=10623,9235</t>
  </si>
  <si>
    <t>TABLENAME=UTBL_OBJ5734|FIELDS=D_KA1,D_KA2|VALUES=10623,9236</t>
  </si>
  <si>
    <t>TABLENAME=UTBL_OBJ5734|FIELDS=D_KA1,D_KA2|VALUES=10623,9237</t>
  </si>
  <si>
    <t>TABLENAME=UTBL_OBJ5734|FIELDS=D_KA1,D_KA2|VALUES=10623,9239</t>
  </si>
  <si>
    <t>TABLENAME=UTBL_OBJ5734|FIELDS=D_KA1,D_KA2|VALUES=10623,9240</t>
  </si>
  <si>
    <t>Республика Бурятия</t>
  </si>
  <si>
    <t>81</t>
  </si>
  <si>
    <t>TABLENAME=UTBL_OBJ5734|FIELDS=D_KA1,D_KA2|VALUES=10624,9219</t>
  </si>
  <si>
    <t>TABLENAME=UTBL_OBJ5734|FIELDS=D_KA1,D_KA2|VALUES=10624,4432</t>
  </si>
  <si>
    <t>TABLENAME=UTBL_OBJ5734|FIELDS=D_KA1,D_KA2|VALUES=10624,9220</t>
  </si>
  <si>
    <t>TABLENAME=UTBL_OBJ5734|FIELDS=D_KA1,D_KA2|VALUES=10624,9226</t>
  </si>
  <si>
    <t>TABLENAME=UTBL_OBJ5734|FIELDS=D_KA1,D_KA2|VALUES=10624,9227</t>
  </si>
  <si>
    <t>TABLENAME=UTBL_OBJ5734|FIELDS=D_KA1,D_KA2|VALUES=10624,9228</t>
  </si>
  <si>
    <t>TABLENAME=UTBL_OBJ5734|FIELDS=D_KA1,D_KA2|VALUES=10624,9230</t>
  </si>
  <si>
    <t>TABLENAME=UTBL_OBJ5734|FIELDS=D_KA1,D_KA2|VALUES=10624,9231</t>
  </si>
  <si>
    <t>TABLENAME=UTBL_OBJ5734|FIELDS=D_KA1,D_KA2|VALUES=10624,9232</t>
  </si>
  <si>
    <t>TABLENAME=UTBL_OBJ5734|FIELDS=D_KA1,D_KA2|VALUES=10624,9222</t>
  </si>
  <si>
    <t>TABLENAME=UTBL_OBJ5734|FIELDS=D_KA1,D_KA2|VALUES=10624,9223</t>
  </si>
  <si>
    <t>TABLENAME=UTBL_OBJ5734|FIELDS=D_KA1,D_KA2|VALUES=10624,9224</t>
  </si>
  <si>
    <t>TABLENAME=UTBL_OBJ5734|FIELDS=D_KA1,D_KA2|VALUES=10624,9234</t>
  </si>
  <si>
    <t>TABLENAME=UTBL_OBJ5734|FIELDS=D_KA1,D_KA2|VALUES=10624,9235</t>
  </si>
  <si>
    <t>TABLENAME=UTBL_OBJ5734|FIELDS=D_KA1,D_KA2|VALUES=10624,9236</t>
  </si>
  <si>
    <t>TABLENAME=UTBL_OBJ5734|FIELDS=D_KA1,D_KA2|VALUES=10624,9237</t>
  </si>
  <si>
    <t>TABLENAME=UTBL_OBJ5734|FIELDS=D_KA1,D_KA2|VALUES=10624,9239</t>
  </si>
  <si>
    <t>TABLENAME=UTBL_OBJ5734|FIELDS=D_KA1,D_KA2|VALUES=10624,9240</t>
  </si>
  <si>
    <t>Республика Тыва</t>
  </si>
  <si>
    <t>93</t>
  </si>
  <si>
    <t>TABLENAME=UTBL_OBJ5734|FIELDS=D_KA1,D_KA2|VALUES=10625,9219</t>
  </si>
  <si>
    <t>TABLENAME=UTBL_OBJ5734|FIELDS=D_KA1,D_KA2|VALUES=10625,4432</t>
  </si>
  <si>
    <t>TABLENAME=UTBL_OBJ5734|FIELDS=D_KA1,D_KA2|VALUES=10625,9220</t>
  </si>
  <si>
    <t>TABLENAME=UTBL_OBJ5734|FIELDS=D_KA1,D_KA2|VALUES=10625,9226</t>
  </si>
  <si>
    <t>TABLENAME=UTBL_OBJ5734|FIELDS=D_KA1,D_KA2|VALUES=10625,9227</t>
  </si>
  <si>
    <t>TABLENAME=UTBL_OBJ5734|FIELDS=D_KA1,D_KA2|VALUES=10625,9228</t>
  </si>
  <si>
    <t>TABLENAME=UTBL_OBJ5734|FIELDS=D_KA1,D_KA2|VALUES=10625,9230</t>
  </si>
  <si>
    <t>TABLENAME=UTBL_OBJ5734|FIELDS=D_KA1,D_KA2|VALUES=10625,9231</t>
  </si>
  <si>
    <t>TABLENAME=UTBL_OBJ5734|FIELDS=D_KA1,D_KA2|VALUES=10625,9232</t>
  </si>
  <si>
    <t>TABLENAME=UTBL_OBJ5734|FIELDS=D_KA1,D_KA2|VALUES=10625,9222</t>
  </si>
  <si>
    <t>TABLENAME=UTBL_OBJ5734|FIELDS=D_KA1,D_KA2|VALUES=10625,9223</t>
  </si>
  <si>
    <t>TABLENAME=UTBL_OBJ5734|FIELDS=D_KA1,D_KA2|VALUES=10625,9224</t>
  </si>
  <si>
    <t>TABLENAME=UTBL_OBJ5734|FIELDS=D_KA1,D_KA2|VALUES=10625,9234</t>
  </si>
  <si>
    <t>TABLENAME=UTBL_OBJ5734|FIELDS=D_KA1,D_KA2|VALUES=10625,9235</t>
  </si>
  <si>
    <t>TABLENAME=UTBL_OBJ5734|FIELDS=D_KA1,D_KA2|VALUES=10625,9236</t>
  </si>
  <si>
    <t>TABLENAME=UTBL_OBJ5734|FIELDS=D_KA1,D_KA2|VALUES=10625,9237</t>
  </si>
  <si>
    <t>TABLENAME=UTBL_OBJ5734|FIELDS=D_KA1,D_KA2|VALUES=10625,9239</t>
  </si>
  <si>
    <t>TABLENAME=UTBL_OBJ5734|FIELDS=D_KA1,D_KA2|VALUES=10625,9240</t>
  </si>
  <si>
    <t>Республика Хакасия</t>
  </si>
  <si>
    <t>TABLENAME=UTBL_OBJ5734|FIELDS=D_KA1,D_KA2|VALUES=10626,9219</t>
  </si>
  <si>
    <t>TABLENAME=UTBL_OBJ5734|FIELDS=D_KA1,D_KA2|VALUES=10626,4432</t>
  </si>
  <si>
    <t>TABLENAME=UTBL_OBJ5734|FIELDS=D_KA1,D_KA2|VALUES=10626,9220</t>
  </si>
  <si>
    <t>TABLENAME=UTBL_OBJ5734|FIELDS=D_KA1,D_KA2|VALUES=10626,9226</t>
  </si>
  <si>
    <t>TABLENAME=UTBL_OBJ5734|FIELDS=D_KA1,D_KA2|VALUES=10626,9227</t>
  </si>
  <si>
    <t>TABLENAME=UTBL_OBJ5734|FIELDS=D_KA1,D_KA2|VALUES=10626,9228</t>
  </si>
  <si>
    <t>TABLENAME=UTBL_OBJ5734|FIELDS=D_KA1,D_KA2|VALUES=10626,9230</t>
  </si>
  <si>
    <t>TABLENAME=UTBL_OBJ5734|FIELDS=D_KA1,D_KA2|VALUES=10626,9231</t>
  </si>
  <si>
    <t>TABLENAME=UTBL_OBJ5734|FIELDS=D_KA1,D_KA2|VALUES=10626,9232</t>
  </si>
  <si>
    <t>TABLENAME=UTBL_OBJ5734|FIELDS=D_KA1,D_KA2|VALUES=10626,9222</t>
  </si>
  <si>
    <t>TABLENAME=UTBL_OBJ5734|FIELDS=D_KA1,D_KA2|VALUES=10626,9223</t>
  </si>
  <si>
    <t>TABLENAME=UTBL_OBJ5734|FIELDS=D_KA1,D_KA2|VALUES=10626,9224</t>
  </si>
  <si>
    <t>TABLENAME=UTBL_OBJ5734|FIELDS=D_KA1,D_KA2|VALUES=10626,9234</t>
  </si>
  <si>
    <t>TABLENAME=UTBL_OBJ5734|FIELDS=D_KA1,D_KA2|VALUES=10626,9235</t>
  </si>
  <si>
    <t>TABLENAME=UTBL_OBJ5734|FIELDS=D_KA1,D_KA2|VALUES=10626,9236</t>
  </si>
  <si>
    <t>TABLENAME=UTBL_OBJ5734|FIELDS=D_KA1,D_KA2|VALUES=10626,9237</t>
  </si>
  <si>
    <t>TABLENAME=UTBL_OBJ5734|FIELDS=D_KA1,D_KA2|VALUES=10626,9239</t>
  </si>
  <si>
    <t>TABLENAME=UTBL_OBJ5734|FIELDS=D_KA1,D_KA2|VALUES=10626,9240</t>
  </si>
  <si>
    <t>Алтайский край</t>
  </si>
  <si>
    <t>TABLENAME=UTBL_OBJ5734|FIELDS=D_KA1,D_KA2|VALUES=10627,9219</t>
  </si>
  <si>
    <t>TABLENAME=UTBL_OBJ5734|FIELDS=D_KA1,D_KA2|VALUES=10627,4432</t>
  </si>
  <si>
    <t>TABLENAME=UTBL_OBJ5734|FIELDS=D_KA1,D_KA2|VALUES=10627,9220</t>
  </si>
  <si>
    <t>TABLENAME=UTBL_OBJ5734|FIELDS=D_KA1,D_KA2|VALUES=10627,9226</t>
  </si>
  <si>
    <t>TABLENAME=UTBL_OBJ5734|FIELDS=D_KA1,D_KA2|VALUES=10627,9227</t>
  </si>
  <si>
    <t>TABLENAME=UTBL_OBJ5734|FIELDS=D_KA1,D_KA2|VALUES=10627,9228</t>
  </si>
  <si>
    <t>TABLENAME=UTBL_OBJ5734|FIELDS=D_KA1,D_KA2|VALUES=10627,9230</t>
  </si>
  <si>
    <t>TABLENAME=UTBL_OBJ5734|FIELDS=D_KA1,D_KA2|VALUES=10627,9231</t>
  </si>
  <si>
    <t>TABLENAME=UTBL_OBJ5734|FIELDS=D_KA1,D_KA2|VALUES=10627,9232</t>
  </si>
  <si>
    <t>TABLENAME=UTBL_OBJ5734|FIELDS=D_KA1,D_KA2|VALUES=10627,9222</t>
  </si>
  <si>
    <t>TABLENAME=UTBL_OBJ5734|FIELDS=D_KA1,D_KA2|VALUES=10627,9223</t>
  </si>
  <si>
    <t>TABLENAME=UTBL_OBJ5734|FIELDS=D_KA1,D_KA2|VALUES=10627,9224</t>
  </si>
  <si>
    <t>TABLENAME=UTBL_OBJ5734|FIELDS=D_KA1,D_KA2|VALUES=10627,9234</t>
  </si>
  <si>
    <t>TABLENAME=UTBL_OBJ5734|FIELDS=D_KA1,D_KA2|VALUES=10627,9235</t>
  </si>
  <si>
    <t>TABLENAME=UTBL_OBJ5734|FIELDS=D_KA1,D_KA2|VALUES=10627,9236</t>
  </si>
  <si>
    <t>TABLENAME=UTBL_OBJ5734|FIELDS=D_KA1,D_KA2|VALUES=10627,9237</t>
  </si>
  <si>
    <t>TABLENAME=UTBL_OBJ5734|FIELDS=D_KA1,D_KA2|VALUES=10627,9239</t>
  </si>
  <si>
    <t>TABLENAME=UTBL_OBJ5734|FIELDS=D_KA1,D_KA2|VALUES=10627,9240</t>
  </si>
  <si>
    <t>Забайкальский край</t>
  </si>
  <si>
    <t>TABLENAME=UTBL_OBJ5734|FIELDS=D_KA1,D_KA2|VALUES=10634,9219</t>
  </si>
  <si>
    <t>TABLENAME=UTBL_OBJ5734|FIELDS=D_KA1,D_KA2|VALUES=10634,4432</t>
  </si>
  <si>
    <t>TABLENAME=UTBL_OBJ5734|FIELDS=D_KA1,D_KA2|VALUES=10634,9220</t>
  </si>
  <si>
    <t>TABLENAME=UTBL_OBJ5734|FIELDS=D_KA1,D_KA2|VALUES=10634,9226</t>
  </si>
  <si>
    <t>TABLENAME=UTBL_OBJ5734|FIELDS=D_KA1,D_KA2|VALUES=10634,9227</t>
  </si>
  <si>
    <t>TABLENAME=UTBL_OBJ5734|FIELDS=D_KA1,D_KA2|VALUES=10634,9228</t>
  </si>
  <si>
    <t>TABLENAME=UTBL_OBJ5734|FIELDS=D_KA1,D_KA2|VALUES=10634,9230</t>
  </si>
  <si>
    <t>TABLENAME=UTBL_OBJ5734|FIELDS=D_KA1,D_KA2|VALUES=10634,9231</t>
  </si>
  <si>
    <t>TABLENAME=UTBL_OBJ5734|FIELDS=D_KA1,D_KA2|VALUES=10634,9232</t>
  </si>
  <si>
    <t>TABLENAME=UTBL_OBJ5734|FIELDS=D_KA1,D_KA2|VALUES=10634,9222</t>
  </si>
  <si>
    <t>TABLENAME=UTBL_OBJ5734|FIELDS=D_KA1,D_KA2|VALUES=10634,9223</t>
  </si>
  <si>
    <t>TABLENAME=UTBL_OBJ5734|FIELDS=D_KA1,D_KA2|VALUES=10634,9224</t>
  </si>
  <si>
    <t>TABLENAME=UTBL_OBJ5734|FIELDS=D_KA1,D_KA2|VALUES=10634,9234</t>
  </si>
  <si>
    <t>TABLENAME=UTBL_OBJ5734|FIELDS=D_KA1,D_KA2|VALUES=10634,9235</t>
  </si>
  <si>
    <t>TABLENAME=UTBL_OBJ5734|FIELDS=D_KA1,D_KA2|VALUES=10634,9236</t>
  </si>
  <si>
    <t>TABLENAME=UTBL_OBJ5734|FIELDS=D_KA1,D_KA2|VALUES=10634,9237</t>
  </si>
  <si>
    <t>TABLENAME=UTBL_OBJ5734|FIELDS=D_KA1,D_KA2|VALUES=10634,9239</t>
  </si>
  <si>
    <t>TABLENAME=UTBL_OBJ5734|FIELDS=D_KA1,D_KA2|VALUES=10634,9240</t>
  </si>
  <si>
    <t>Красноярский край</t>
  </si>
  <si>
    <t>TABLENAME=UTBL_OBJ5734|FIELDS=D_KA1,D_KA2|VALUES=10628,9219</t>
  </si>
  <si>
    <t>TABLENAME=UTBL_OBJ5734|FIELDS=D_KA1,D_KA2|VALUES=10628,4432</t>
  </si>
  <si>
    <t>TABLENAME=UTBL_OBJ5734|FIELDS=D_KA1,D_KA2|VALUES=10628,9220</t>
  </si>
  <si>
    <t>TABLENAME=UTBL_OBJ5734|FIELDS=D_KA1,D_KA2|VALUES=10628,9226</t>
  </si>
  <si>
    <t>TABLENAME=UTBL_OBJ5734|FIELDS=D_KA1,D_KA2|VALUES=10628,9227</t>
  </si>
  <si>
    <t>TABLENAME=UTBL_OBJ5734|FIELDS=D_KA1,D_KA2|VALUES=10628,9228</t>
  </si>
  <si>
    <t>TABLENAME=UTBL_OBJ5734|FIELDS=D_KA1,D_KA2|VALUES=10628,9230</t>
  </si>
  <si>
    <t>TABLENAME=UTBL_OBJ5734|FIELDS=D_KA1,D_KA2|VALUES=10628,9231</t>
  </si>
  <si>
    <t>TABLENAME=UTBL_OBJ5734|FIELDS=D_KA1,D_KA2|VALUES=10628,9232</t>
  </si>
  <si>
    <t>TABLENAME=UTBL_OBJ5734|FIELDS=D_KA1,D_KA2|VALUES=10628,9222</t>
  </si>
  <si>
    <t>TABLENAME=UTBL_OBJ5734|FIELDS=D_KA1,D_KA2|VALUES=10628,9223</t>
  </si>
  <si>
    <t>TABLENAME=UTBL_OBJ5734|FIELDS=D_KA1,D_KA2|VALUES=10628,9224</t>
  </si>
  <si>
    <t>TABLENAME=UTBL_OBJ5734|FIELDS=D_KA1,D_KA2|VALUES=10628,9234</t>
  </si>
  <si>
    <t>TABLENAME=UTBL_OBJ5734|FIELDS=D_KA1,D_KA2|VALUES=10628,9235</t>
  </si>
  <si>
    <t>TABLENAME=UTBL_OBJ5734|FIELDS=D_KA1,D_KA2|VALUES=10628,9236</t>
  </si>
  <si>
    <t>TABLENAME=UTBL_OBJ5734|FIELDS=D_KA1,D_KA2|VALUES=10628,9237</t>
  </si>
  <si>
    <t>TABLENAME=UTBL_OBJ5734|FIELDS=D_KA1,D_KA2|VALUES=10628,9239</t>
  </si>
  <si>
    <t>TABLENAME=UTBL_OBJ5734|FIELDS=D_KA1,D_KA2|VALUES=10628,9240</t>
  </si>
  <si>
    <t>Иркутская область</t>
  </si>
  <si>
    <t>TABLENAME=UTBL_OBJ5734|FIELDS=D_KA1,D_KA2|VALUES=10629,9219</t>
  </si>
  <si>
    <t>TABLENAME=UTBL_OBJ5734|FIELDS=D_KA1,D_KA2|VALUES=10629,4432</t>
  </si>
  <si>
    <t>TABLENAME=UTBL_OBJ5734|FIELDS=D_KA1,D_KA2|VALUES=10629,9220</t>
  </si>
  <si>
    <t>TABLENAME=UTBL_OBJ5734|FIELDS=D_KA1,D_KA2|VALUES=10629,9226</t>
  </si>
  <si>
    <t>TABLENAME=UTBL_OBJ5734|FIELDS=D_KA1,D_KA2|VALUES=10629,9227</t>
  </si>
  <si>
    <t>TABLENAME=UTBL_OBJ5734|FIELDS=D_KA1,D_KA2|VALUES=10629,9228</t>
  </si>
  <si>
    <t>TABLENAME=UTBL_OBJ5734|FIELDS=D_KA1,D_KA2|VALUES=10629,9230</t>
  </si>
  <si>
    <t>TABLENAME=UTBL_OBJ5734|FIELDS=D_KA1,D_KA2|VALUES=10629,9231</t>
  </si>
  <si>
    <t>TABLENAME=UTBL_OBJ5734|FIELDS=D_KA1,D_KA2|VALUES=10629,9232</t>
  </si>
  <si>
    <t>TABLENAME=UTBL_OBJ5734|FIELDS=D_KA1,D_KA2|VALUES=10629,9222</t>
  </si>
  <si>
    <t>TABLENAME=UTBL_OBJ5734|FIELDS=D_KA1,D_KA2|VALUES=10629,9223</t>
  </si>
  <si>
    <t>TABLENAME=UTBL_OBJ5734|FIELDS=D_KA1,D_KA2|VALUES=10629,9224</t>
  </si>
  <si>
    <t>TABLENAME=UTBL_OBJ5734|FIELDS=D_KA1,D_KA2|VALUES=10629,9234</t>
  </si>
  <si>
    <t>TABLENAME=UTBL_OBJ5734|FIELDS=D_KA1,D_KA2|VALUES=10629,9235</t>
  </si>
  <si>
    <t>TABLENAME=UTBL_OBJ5734|FIELDS=D_KA1,D_KA2|VALUES=10629,9236</t>
  </si>
  <si>
    <t>TABLENAME=UTBL_OBJ5734|FIELDS=D_KA1,D_KA2|VALUES=10629,9237</t>
  </si>
  <si>
    <t>TABLENAME=UTBL_OBJ5734|FIELDS=D_KA1,D_KA2|VALUES=10629,9239</t>
  </si>
  <si>
    <t>TABLENAME=UTBL_OBJ5734|FIELDS=D_KA1,D_KA2|VALUES=10629,9240</t>
  </si>
  <si>
    <t>Кемеровская область</t>
  </si>
  <si>
    <t>TABLENAME=UTBL_OBJ5734|FIELDS=D_KA1,D_KA2|VALUES=10630,9219</t>
  </si>
  <si>
    <t>TABLENAME=UTBL_OBJ5734|FIELDS=D_KA1,D_KA2|VALUES=10630,4432</t>
  </si>
  <si>
    <t>TABLENAME=UTBL_OBJ5734|FIELDS=D_KA1,D_KA2|VALUES=10630,9220</t>
  </si>
  <si>
    <t>TABLENAME=UTBL_OBJ5734|FIELDS=D_KA1,D_KA2|VALUES=10630,9226</t>
  </si>
  <si>
    <t>TABLENAME=UTBL_OBJ5734|FIELDS=D_KA1,D_KA2|VALUES=10630,9227</t>
  </si>
  <si>
    <t>TABLENAME=UTBL_OBJ5734|FIELDS=D_KA1,D_KA2|VALUES=10630,9228</t>
  </si>
  <si>
    <t>TABLENAME=UTBL_OBJ5734|FIELDS=D_KA1,D_KA2|VALUES=10630,9230</t>
  </si>
  <si>
    <t>TABLENAME=UTBL_OBJ5734|FIELDS=D_KA1,D_KA2|VALUES=10630,9231</t>
  </si>
  <si>
    <t>TABLENAME=UTBL_OBJ5734|FIELDS=D_KA1,D_KA2|VALUES=10630,9232</t>
  </si>
  <si>
    <t>TABLENAME=UTBL_OBJ5734|FIELDS=D_KA1,D_KA2|VALUES=10630,9222</t>
  </si>
  <si>
    <t>TABLENAME=UTBL_OBJ5734|FIELDS=D_KA1,D_KA2|VALUES=10630,9223</t>
  </si>
  <si>
    <t>TABLENAME=UTBL_OBJ5734|FIELDS=D_KA1,D_KA2|VALUES=10630,9224</t>
  </si>
  <si>
    <t>TABLENAME=UTBL_OBJ5734|FIELDS=D_KA1,D_KA2|VALUES=10630,9234</t>
  </si>
  <si>
    <t>TABLENAME=UTBL_OBJ5734|FIELDS=D_KA1,D_KA2|VALUES=10630,9235</t>
  </si>
  <si>
    <t>TABLENAME=UTBL_OBJ5734|FIELDS=D_KA1,D_KA2|VALUES=10630,9236</t>
  </si>
  <si>
    <t>TABLENAME=UTBL_OBJ5734|FIELDS=D_KA1,D_KA2|VALUES=10630,9237</t>
  </si>
  <si>
    <t>TABLENAME=UTBL_OBJ5734|FIELDS=D_KA1,D_KA2|VALUES=10630,9239</t>
  </si>
  <si>
    <t>TABLENAME=UTBL_OBJ5734|FIELDS=D_KA1,D_KA2|VALUES=10630,9240</t>
  </si>
  <si>
    <t>Новосибирская область</t>
  </si>
  <si>
    <t>TABLENAME=UTBL_OBJ5734|FIELDS=D_KA1,D_KA2|VALUES=10631,9219</t>
  </si>
  <si>
    <t>TABLENAME=UTBL_OBJ5734|FIELDS=D_KA1,D_KA2|VALUES=10631,4432</t>
  </si>
  <si>
    <t>TABLENAME=UTBL_OBJ5734|FIELDS=D_KA1,D_KA2|VALUES=10631,9220</t>
  </si>
  <si>
    <t>TABLENAME=UTBL_OBJ5734|FIELDS=D_KA1,D_KA2|VALUES=10631,9226</t>
  </si>
  <si>
    <t>TABLENAME=UTBL_OBJ5734|FIELDS=D_KA1,D_KA2|VALUES=10631,9227</t>
  </si>
  <si>
    <t>TABLENAME=UTBL_OBJ5734|FIELDS=D_KA1,D_KA2|VALUES=10631,9228</t>
  </si>
  <si>
    <t>TABLENAME=UTBL_OBJ5734|FIELDS=D_KA1,D_KA2|VALUES=10631,9230</t>
  </si>
  <si>
    <t>TABLENAME=UTBL_OBJ5734|FIELDS=D_KA1,D_KA2|VALUES=10631,9231</t>
  </si>
  <si>
    <t>TABLENAME=UTBL_OBJ5734|FIELDS=D_KA1,D_KA2|VALUES=10631,9232</t>
  </si>
  <si>
    <t>TABLENAME=UTBL_OBJ5734|FIELDS=D_KA1,D_KA2|VALUES=10631,9222</t>
  </si>
  <si>
    <t>TABLENAME=UTBL_OBJ5734|FIELDS=D_KA1,D_KA2|VALUES=10631,9223</t>
  </si>
  <si>
    <t>TABLENAME=UTBL_OBJ5734|FIELDS=D_KA1,D_KA2|VALUES=10631,9224</t>
  </si>
  <si>
    <t>TABLENAME=UTBL_OBJ5734|FIELDS=D_KA1,D_KA2|VALUES=10631,9234</t>
  </si>
  <si>
    <t>TABLENAME=UTBL_OBJ5734|FIELDS=D_KA1,D_KA2|VALUES=10631,9235</t>
  </si>
  <si>
    <t>TABLENAME=UTBL_OBJ5734|FIELDS=D_KA1,D_KA2|VALUES=10631,9236</t>
  </si>
  <si>
    <t>TABLENAME=UTBL_OBJ5734|FIELDS=D_KA1,D_KA2|VALUES=10631,9237</t>
  </si>
  <si>
    <t>TABLENAME=UTBL_OBJ5734|FIELDS=D_KA1,D_KA2|VALUES=10631,9239</t>
  </si>
  <si>
    <t>TABLENAME=UTBL_OBJ5734|FIELDS=D_KA1,D_KA2|VALUES=10577,9228</t>
  </si>
  <si>
    <t>TABLENAME=UTBL_OBJ5734|FIELDS=D_KA1,D_KA2|VALUES=10577,9230</t>
  </si>
  <si>
    <t>TABLENAME=UTBL_OBJ5734|FIELDS=D_KA1,D_KA2|VALUES=10577,9231</t>
  </si>
  <si>
    <t>TABLENAME=UTBL_OBJ5734|FIELDS=D_KA1,D_KA2|VALUES=10577,9232</t>
  </si>
  <si>
    <t>TABLENAME=UTBL_OBJ5734|FIELDS=D_KA1,D_KA2|VALUES=10577,9222</t>
  </si>
  <si>
    <t>TABLENAME=UTBL_OBJ5734|FIELDS=D_KA1,D_KA2|VALUES=10577,9223</t>
  </si>
  <si>
    <t>TABLENAME=UTBL_OBJ5734|FIELDS=D_KA1,D_KA2|VALUES=10577,9224</t>
  </si>
  <si>
    <t>TABLENAME=UTBL_OBJ5734|FIELDS=D_KA1,D_KA2|VALUES=10577,9234</t>
  </si>
  <si>
    <t>TABLENAME=UTBL_OBJ5734|FIELDS=D_KA1,D_KA2|VALUES=10577,9235</t>
  </si>
  <si>
    <t>TABLENAME=UTBL_OBJ5734|FIELDS=D_KA1,D_KA2|VALUES=10577,9236</t>
  </si>
  <si>
    <t>TABLENAME=UTBL_OBJ5734|FIELDS=D_KA1,D_KA2|VALUES=10577,9237</t>
  </si>
  <si>
    <t>TABLENAME=UTBL_OBJ5734|FIELDS=D_KA1,D_KA2|VALUES=10577,9239</t>
  </si>
  <si>
    <t>TABLENAME=UTBL_OBJ5734|FIELDS=D_KA1,D_KA2|VALUES=10577,9240</t>
  </si>
  <si>
    <t>Калининградская область</t>
  </si>
  <si>
    <t>TABLENAME=UTBL_OBJ5734|FIELDS=D_KA1,D_KA2|VALUES=10578,9219</t>
  </si>
  <si>
    <t>TABLENAME=UTBL_OBJ5734|FIELDS=D_KA1,D_KA2|VALUES=10578,4432</t>
  </si>
  <si>
    <t>TABLENAME=UTBL_OBJ5734|FIELDS=D_KA1,D_KA2|VALUES=10578,9220</t>
  </si>
  <si>
    <t>TABLENAME=UTBL_OBJ5734|FIELDS=D_KA1,D_KA2|VALUES=10578,9226</t>
  </si>
  <si>
    <t>TABLENAME=UTBL_OBJ5734|FIELDS=D_KA1,D_KA2|VALUES=10578,9227</t>
  </si>
  <si>
    <t>TABLENAME=UTBL_OBJ5734|FIELDS=D_KA1,D_KA2|VALUES=10578,9228</t>
  </si>
  <si>
    <t>TABLENAME=UTBL_OBJ5734|FIELDS=D_KA1,D_KA2|VALUES=10578,9230</t>
  </si>
  <si>
    <t>TABLENAME=UTBL_OBJ5734|FIELDS=D_KA1,D_KA2|VALUES=10578,9231</t>
  </si>
  <si>
    <t>TABLENAME=UTBL_OBJ5734|FIELDS=D_KA1,D_KA2|VALUES=10578,9232</t>
  </si>
  <si>
    <t>TABLENAME=UTBL_OBJ5734|FIELDS=D_KA1,D_KA2|VALUES=10578,9222</t>
  </si>
  <si>
    <t>TABLENAME=UTBL_OBJ5734|FIELDS=D_KA1,D_KA2|VALUES=10578,9223</t>
  </si>
  <si>
    <t>TABLENAME=UTBL_OBJ5734|FIELDS=D_KA1,D_KA2|VALUES=10578,9224</t>
  </si>
  <si>
    <t>TABLENAME=UTBL_OBJ5734|FIELDS=D_KA1,D_KA2|VALUES=10578,9234</t>
  </si>
  <si>
    <t>TABLENAME=UTBL_OBJ5734|FIELDS=D_KA1,D_KA2|VALUES=10578,9235</t>
  </si>
  <si>
    <t>TABLENAME=UTBL_OBJ5734|FIELDS=D_KA1,D_KA2|VALUES=10578,9236</t>
  </si>
  <si>
    <t>TABLENAME=UTBL_OBJ5734|FIELDS=D_KA1,D_KA2|VALUES=10578,9237</t>
  </si>
  <si>
    <t>TABLENAME=UTBL_OBJ5734|FIELDS=D_KA1,D_KA2|VALUES=10578,9239</t>
  </si>
  <si>
    <t>TABLENAME=UTBL_OBJ5734|FIELDS=D_KA1,D_KA2|VALUES=10578,9240</t>
  </si>
  <si>
    <t>Ленинградская область</t>
  </si>
  <si>
    <t>TABLENAME=UTBL_OBJ5734|FIELDS=D_KA1,D_KA2|VALUES=10579,9219</t>
  </si>
  <si>
    <t>TABLENAME=UTBL_OBJ5734|FIELDS=D_KA1,D_KA2|VALUES=10579,4432</t>
  </si>
  <si>
    <t>TABLENAME=UTBL_OBJ5734|FIELDS=D_KA1,D_KA2|VALUES=10579,9220</t>
  </si>
  <si>
    <t>TABLENAME=UTBL_OBJ5734|FIELDS=D_KA1,D_KA2|VALUES=10579,9226</t>
  </si>
  <si>
    <t>TABLENAME=UTBL_OBJ5734|FIELDS=D_KA1,D_KA2|VALUES=10579,9227</t>
  </si>
  <si>
    <t>TABLENAME=UTBL_OBJ5734|FIELDS=D_KA1,D_KA2|VALUES=10579,9228</t>
  </si>
  <si>
    <t>TABLENAME=UTBL_OBJ5734|FIELDS=D_KA1,D_KA2|VALUES=10579,9230</t>
  </si>
  <si>
    <t>TABLENAME=UTBL_OBJ5734|FIELDS=D_KA1,D_KA2|VALUES=10579,9231</t>
  </si>
  <si>
    <t>TABLENAME=UTBL_OBJ5734|FIELDS=D_KA1,D_KA2|VALUES=10579,9232</t>
  </si>
  <si>
    <t>TABLENAME=UTBL_OBJ5734|FIELDS=D_KA1,D_KA2|VALUES=10579,9222</t>
  </si>
  <si>
    <t>TABLENAME=UTBL_OBJ5734|FIELDS=D_KA1,D_KA2|VALUES=10579,9223</t>
  </si>
  <si>
    <t>TABLENAME=UTBL_OBJ5734|FIELDS=D_KA1,D_KA2|VALUES=10579,9224</t>
  </si>
  <si>
    <t>TABLENAME=UTBL_OBJ5734|FIELDS=D_KA1,D_KA2|VALUES=10579,9234</t>
  </si>
  <si>
    <t>TABLENAME=UTBL_OBJ5734|FIELDS=D_KA1,D_KA2|VALUES=10579,9235</t>
  </si>
  <si>
    <t>TABLENAME=UTBL_OBJ5734|FIELDS=D_KA1,D_KA2|VALUES=10579,9236</t>
  </si>
  <si>
    <t>TABLENAME=UTBL_OBJ5734|FIELDS=D_KA1,D_KA2|VALUES=10579,9237</t>
  </si>
  <si>
    <t>TABLENAME=UTBL_OBJ5734|FIELDS=D_KA1,D_KA2|VALUES=10579,9239</t>
  </si>
  <si>
    <t>TABLENAME=UTBL_OBJ5734|FIELDS=D_KA1,D_KA2|VALUES=10579,9240</t>
  </si>
  <si>
    <t>Мурманская область</t>
  </si>
  <si>
    <t>TABLENAME=UTBL_OBJ5734|FIELDS=D_KA1,D_KA2|VALUES=10580,9219</t>
  </si>
  <si>
    <t>TABLENAME=UTBL_OBJ5734|FIELDS=D_KA1,D_KA2|VALUES=10580,4432</t>
  </si>
  <si>
    <t>TABLENAME=UTBL_OBJ5734|FIELDS=D_KA1,D_KA2|VALUES=10580,9220</t>
  </si>
  <si>
    <t>TABLENAME=UTBL_OBJ5734|FIELDS=D_KA1,D_KA2|VALUES=10580,9226</t>
  </si>
  <si>
    <t>TABLENAME=UTBL_OBJ5734|FIELDS=D_KA1,D_KA2|VALUES=10580,9227</t>
  </si>
  <si>
    <t>TABLENAME=UTBL_OBJ5734|FIELDS=D_KA1,D_KA2|VALUES=10580,9228</t>
  </si>
  <si>
    <t>TABLENAME=UTBL_OBJ5734|FIELDS=D_KA1,D_KA2|VALUES=10580,9230</t>
  </si>
  <si>
    <t>TABLENAME=UTBL_OBJ5734|FIELDS=D_KA1,D_KA2|VALUES=10580,9231</t>
  </si>
  <si>
    <t>TABLENAME=UTBL_OBJ5734|FIELDS=D_KA1,D_KA2|VALUES=10580,9232</t>
  </si>
  <si>
    <t>TABLENAME=UTBL_OBJ5734|FIELDS=D_KA1,D_KA2|VALUES=10580,9222</t>
  </si>
  <si>
    <t>TABLENAME=UTBL_OBJ5734|FIELDS=D_KA1,D_KA2|VALUES=10580,9223</t>
  </si>
  <si>
    <t>TABLENAME=UTBL_OBJ5734|FIELDS=D_KA1,D_KA2|VALUES=10580,9224</t>
  </si>
  <si>
    <t>TABLENAME=UTBL_OBJ5734|FIELDS=D_KA1,D_KA2|VALUES=10580,9234</t>
  </si>
  <si>
    <t>TABLENAME=UTBL_OBJ5734|FIELDS=D_KA1,D_KA2|VALUES=10580,9235</t>
  </si>
  <si>
    <t>TABLENAME=UTBL_OBJ5734|FIELDS=D_KA1,D_KA2|VALUES=10580,9236</t>
  </si>
  <si>
    <t>TABLENAME=UTBL_OBJ5734|FIELDS=D_KA1,D_KA2|VALUES=10580,9237</t>
  </si>
  <si>
    <t>TABLENAME=UTBL_OBJ5734|FIELDS=D_KA1,D_KA2|VALUES=10580,9239</t>
  </si>
  <si>
    <t>TABLENAME=UTBL_OBJ5734|FIELDS=D_KA1,D_KA2|VALUES=10580,9240</t>
  </si>
  <si>
    <t>Новгородская область</t>
  </si>
  <si>
    <t>TABLENAME=UTBL_OBJ5734|FIELDS=D_KA1,D_KA2|VALUES=10581,9219</t>
  </si>
  <si>
    <t>TABLENAME=UTBL_OBJ5734|FIELDS=D_KA1,D_KA2|VALUES=10581,4432</t>
  </si>
  <si>
    <t>TABLENAME=UTBL_OBJ5734|FIELDS=D_KA1,D_KA2|VALUES=10581,9220</t>
  </si>
  <si>
    <t>TABLENAME=UTBL_OBJ5734|FIELDS=D_KA1,D_KA2|VALUES=10581,9226</t>
  </si>
  <si>
    <t>TABLENAME=UTBL_OBJ5734|FIELDS=D_KA1,D_KA2|VALUES=10581,9227</t>
  </si>
  <si>
    <t>TABLENAME=UTBL_OBJ5734|FIELDS=D_KA1,D_KA2|VALUES=10581,9228</t>
  </si>
  <si>
    <t>TABLENAME=UTBL_OBJ5734|FIELDS=D_KA1,D_KA2|VALUES=10581,9230</t>
  </si>
  <si>
    <t>TABLENAME=UTBL_OBJ5734|FIELDS=D_KA1,D_KA2|VALUES=10581,9231</t>
  </si>
  <si>
    <t>TABLENAME=UTBL_OBJ5734|FIELDS=D_KA1,D_KA2|VALUES=10581,9232</t>
  </si>
  <si>
    <t>TABLENAME=UTBL_OBJ5734|FIELDS=D_KA1,D_KA2|VALUES=10581,9222</t>
  </si>
  <si>
    <t>TABLENAME=UTBL_OBJ5734|FIELDS=D_KA1,D_KA2|VALUES=10581,9223</t>
  </si>
  <si>
    <t>TABLENAME=UTBL_OBJ5734|FIELDS=D_KA1,D_KA2|VALUES=10581,9224</t>
  </si>
  <si>
    <t>TABLENAME=UTBL_OBJ5734|FIELDS=D_KA1,D_KA2|VALUES=10581,9234</t>
  </si>
  <si>
    <t>TABLENAME=UTBL_OBJ5734|FIELDS=D_KA1,D_KA2|VALUES=10581,9235</t>
  </si>
  <si>
    <t>TABLENAME=UTBL_OBJ5734|FIELDS=D_KA1,D_KA2|VALUES=10581,9236</t>
  </si>
  <si>
    <t>TABLENAME=UTBL_OBJ5734|FIELDS=D_KA1,D_KA2|VALUES=10581,9237</t>
  </si>
  <si>
    <t>TABLENAME=UTBL_OBJ5734|FIELDS=D_KA1,D_KA2|VALUES=10581,9239</t>
  </si>
  <si>
    <t>TABLENAME=UTBL_OBJ5734|FIELDS=D_KA1,D_KA2|VALUES=10581,9240</t>
  </si>
  <si>
    <t>Псковская область</t>
  </si>
  <si>
    <t>TABLENAME=UTBL_OBJ5734|FIELDS=D_KA1,D_KA2|VALUES=10582,9219</t>
  </si>
  <si>
    <t>TABLENAME=UTBL_OBJ5734|FIELDS=D_KA1,D_KA2|VALUES=10582,4432</t>
  </si>
  <si>
    <t>TABLENAME=UTBL_OBJ5734|FIELDS=D_KA1,D_KA2|VALUES=10582,9220</t>
  </si>
  <si>
    <t>TABLENAME=UTBL_OBJ5734|FIELDS=D_KA1,D_KA2|VALUES=10582,9226</t>
  </si>
  <si>
    <t>TABLENAME=UTBL_OBJ5734|FIELDS=D_KA1,D_KA2|VALUES=10582,9227</t>
  </si>
  <si>
    <t>TABLENAME=UTBL_OBJ5734|FIELDS=D_KA1,D_KA2|VALUES=10582,9228</t>
  </si>
  <si>
    <t>TABLENAME=UTBL_OBJ5734|FIELDS=D_KA1,D_KA2|VALUES=10582,9230</t>
  </si>
  <si>
    <t>TABLENAME=UTBL_OBJ5734|FIELDS=D_KA1,D_KA2|VALUES=10582,9231</t>
  </si>
  <si>
    <t>TABLENAME=UTBL_OBJ5734|FIELDS=D_KA1,D_KA2|VALUES=10582,9232</t>
  </si>
  <si>
    <t>TABLENAME=UTBL_OBJ5734|FIELDS=D_KA1,D_KA2|VALUES=10582,9222</t>
  </si>
  <si>
    <t>TABLENAME=UTBL_OBJ5734|FIELDS=D_KA1,D_KA2|VALUES=10582,9223</t>
  </si>
  <si>
    <t>TABLENAME=UTBL_OBJ5734|FIELDS=D_KA1,D_KA2|VALUES=10582,9224</t>
  </si>
  <si>
    <t>TABLENAME=UTBL_OBJ5734|FIELDS=D_KA1,D_KA2|VALUES=10582,9234</t>
  </si>
  <si>
    <t>TABLENAME=UTBL_OBJ5734|FIELDS=D_KA1,D_KA2|VALUES=10582,9235</t>
  </si>
  <si>
    <t>TABLENAME=UTBL_OBJ5734|FIELDS=D_KA1,D_KA2|VALUES=10582,9236</t>
  </si>
  <si>
    <t>TABLENAME=UTBL_OBJ5734|FIELDS=D_KA1,D_KA2|VALUES=10582,9237</t>
  </si>
  <si>
    <t>TABLENAME=UTBL_OBJ5734|FIELDS=D_KA1,D_KA2|VALUES=10582,9239</t>
  </si>
  <si>
    <t>TABLENAME=UTBL_OBJ5734|FIELDS=D_KA1,D_KA2|VALUES=10582,9240</t>
  </si>
  <si>
    <t>г. Санкт-Петербург</t>
  </si>
  <si>
    <t>TABLENAME=UTBL_OBJ5734|FIELDS=D_KA1,D_KA2|VALUES=10583,9219</t>
  </si>
  <si>
    <t>TABLENAME=UTBL_OBJ5734|FIELDS=D_KA1,D_KA2|VALUES=10583,4432</t>
  </si>
  <si>
    <t>TABLENAME=UTBL_OBJ5734|FIELDS=D_KA1,D_KA2|VALUES=10583,9220</t>
  </si>
  <si>
    <t>TABLENAME=UTBL_OBJ5734|FIELDS=D_KA1,D_KA2|VALUES=10583,9226</t>
  </si>
  <si>
    <t>TABLENAME=UTBL_OBJ5734|FIELDS=D_KA1,D_KA2|VALUES=10583,9227</t>
  </si>
  <si>
    <t>TABLENAME=UTBL_OBJ5734|FIELDS=D_KA1,D_KA2|VALUES=10583,9228</t>
  </si>
  <si>
    <t>TABLENAME=UTBL_OBJ5734|FIELDS=D_KA1,D_KA2|VALUES=10583,9230</t>
  </si>
  <si>
    <t>TABLENAME=UTBL_OBJ5734|FIELDS=D_KA1,D_KA2|VALUES=10583,9231</t>
  </si>
  <si>
    <t>TABLENAME=UTBL_OBJ5734|FIELDS=D_KA1,D_KA2|VALUES=10583,9232</t>
  </si>
  <si>
    <t>TABLENAME=UTBL_OBJ5734|FIELDS=D_KA1,D_KA2|VALUES=10583,9222</t>
  </si>
  <si>
    <t>TABLENAME=UTBL_OBJ5734|FIELDS=D_KA1,D_KA2|VALUES=10583,9223</t>
  </si>
  <si>
    <t>TABLENAME=UTBL_OBJ5734|FIELDS=D_KA1,D_KA2|VALUES=10583,9224</t>
  </si>
  <si>
    <t>TABLENAME=UTBL_OBJ5734|FIELDS=D_KA1,D_KA2|VALUES=10583,9234</t>
  </si>
  <si>
    <t>TABLENAME=UTBL_OBJ5734|FIELDS=D_KA1,D_KA2|VALUES=10583,9235</t>
  </si>
  <si>
    <t>TABLENAME=UTBL_OBJ5734|FIELDS=D_KA1,D_KA2|VALUES=10583,9236</t>
  </si>
  <si>
    <t>TABLENAME=UTBL_OBJ5734|FIELDS=D_KA1,D_KA2|VALUES=10583,9237</t>
  </si>
  <si>
    <t>TABLENAME=UTBL_OBJ5734|FIELDS=D_KA1,D_KA2|VALUES=10583,9239</t>
  </si>
  <si>
    <t>TABLENAME=UTBL_OBJ5734|FIELDS=D_KA1,D_KA2|VALUES=10583,9240</t>
  </si>
  <si>
    <t>Южный ФО</t>
  </si>
  <si>
    <t>TABLENAME=UTBL_OBJ5734|FIELDS=D_KA1,D_KA2|VALUES=10585,9219</t>
  </si>
  <si>
    <t>TABLENAME=UTBL_OBJ5734|FIELDS=D_KA1,D_KA2|VALUES=10585,4432</t>
  </si>
  <si>
    <t>TABLENAME=UTBL_OBJ5734|FIELDS=D_KA1,D_KA2|VALUES=10585,9220</t>
  </si>
  <si>
    <t>TABLENAME=UTBL_OBJ5734|FIELDS=D_KA1,D_KA2|VALUES=10585,9226</t>
  </si>
  <si>
    <t>TABLENAME=UTBL_OBJ5734|FIELDS=D_KA1,D_KA2|VALUES=10585,9227</t>
  </si>
  <si>
    <t>TABLENAME=UTBL_OBJ5734|FIELDS=D_KA1,D_KA2|VALUES=10585,9228</t>
  </si>
  <si>
    <t>TABLENAME=UTBL_OBJ5734|FIELDS=D_KA1,D_KA2|VALUES=10585,9230</t>
  </si>
  <si>
    <t>TABLENAME=UTBL_OBJ5734|FIELDS=D_KA1,D_KA2|VALUES=10585,9231</t>
  </si>
  <si>
    <t>TABLENAME=UTBL_OBJ5734|FIELDS=D_KA1,D_KA2|VALUES=10585,9232</t>
  </si>
  <si>
    <t>TABLENAME=UTBL_OBJ5734|FIELDS=D_KA1,D_KA2|VALUES=10585,9222</t>
  </si>
  <si>
    <t>TABLENAME=UTBL_OBJ5734|FIELDS=D_KA1,D_KA2|VALUES=10585,9223</t>
  </si>
  <si>
    <t>TABLENAME=UTBL_OBJ5734|FIELDS=D_KA1,D_KA2|VALUES=10585,9224</t>
  </si>
  <si>
    <t>TABLENAME=UTBL_OBJ5734|FIELDS=D_KA1,D_KA2|VALUES=10585,9234</t>
  </si>
  <si>
    <t>TABLENAME=UTBL_OBJ5734|FIELDS=D_KA1,D_KA2|VALUES=10585,9235</t>
  </si>
  <si>
    <t>TABLENAME=UTBL_OBJ5734|FIELDS=D_KA1,D_KA2|VALUES=10585,9236</t>
  </si>
  <si>
    <t>TABLENAME=UTBL_OBJ5734|FIELDS=D_KA1,D_KA2|VALUES=10585,9237</t>
  </si>
  <si>
    <t>TABLENAME=UTBL_OBJ5734|FIELDS=D_KA1,D_KA2|VALUES=10585,9239</t>
  </si>
  <si>
    <t>TABLENAME=UTBL_OBJ5734|FIELDS=D_KA1,D_KA2|VALUES=10585,9240</t>
  </si>
  <si>
    <t>Республика Адыгея</t>
  </si>
  <si>
    <t>TABLENAME=UTBL_OBJ5734|FIELDS=D_KA1,D_KA2|VALUES=10586,9219</t>
  </si>
  <si>
    <t>TABLENAME=UTBL_OBJ5734|FIELDS=D_KA1,D_KA2|VALUES=10586,4432</t>
  </si>
  <si>
    <t>TABLENAME=UTBL_OBJ5734|FIELDS=D_KA1,D_KA2|VALUES=10586,9220</t>
  </si>
  <si>
    <t>TABLENAME=UTBL_OBJ5734|FIELDS=D_KA1,D_KA2|VALUES=10586,9226</t>
  </si>
  <si>
    <t>TABLENAME=UTBL_OBJ5734|FIELDS=D_KA1,D_KA2|VALUES=10586,9227</t>
  </si>
  <si>
    <t>TABLENAME=UTBL_OBJ5734|FIELDS=D_KA1,D_KA2|VALUES=10586,9228</t>
  </si>
  <si>
    <t>TABLENAME=UTBL_OBJ5734|FIELDS=D_KA1,D_KA2|VALUES=10586,9230</t>
  </si>
  <si>
    <t>TABLENAME=UTBL_OBJ5734|FIELDS=D_KA1,D_KA2|VALUES=10586,9231</t>
  </si>
  <si>
    <t>TABLENAME=UTBL_OBJ5734|FIELDS=D_KA1,D_KA2|VALUES=10586,9232</t>
  </si>
  <si>
    <t>TABLENAME=UTBL_OBJ5734|FIELDS=D_KA1,D_KA2|VALUES=10586,9222</t>
  </si>
  <si>
    <t>TABLENAME=UTBL_OBJ5734|FIELDS=D_KA1,D_KA2|VALUES=10586,9223</t>
  </si>
  <si>
    <t>TABLENAME=UTBL_OBJ5734|FIELDS=D_KA1,D_KA2|VALUES=10586,9224</t>
  </si>
  <si>
    <t>TABLENAME=UTBL_OBJ5734|FIELDS=D_KA1,D_KA2|VALUES=10586,9234</t>
  </si>
  <si>
    <t>TABLENAME=UTBL_OBJ5734|FIELDS=D_KA1,D_KA2|VALUES=10586,9235</t>
  </si>
  <si>
    <t>TABLENAME=UTBL_OBJ5734|FIELDS=D_KA1,D_KA2|VALUES=10586,9236</t>
  </si>
  <si>
    <t>TABLENAME=UTBL_OBJ5734|FIELDS=D_KA1,D_KA2|VALUES=10586,9237</t>
  </si>
  <si>
    <t>TABLENAME=UTBL_OBJ5734|FIELDS=D_KA1,D_KA2|VALUES=10586,9239</t>
  </si>
  <si>
    <t>TABLENAME=UTBL_OBJ5734|FIELDS=D_KA1,D_KA2|VALUES=10586,9240</t>
  </si>
  <si>
    <t>Республика Калмыкия</t>
  </si>
  <si>
    <t>85</t>
  </si>
  <si>
    <t>TABLENAME=UTBL_OBJ5734|FIELDS=D_KA1,D_KA2|VALUES=10590,9219</t>
  </si>
  <si>
    <t>TABLENAME=UTBL_OBJ5734|FIELDS=D_KA1,D_KA2|VALUES=10590,4432</t>
  </si>
  <si>
    <t>TABLENAME=UTBL_OBJ5734|FIELDS=D_KA1,D_KA2|VALUES=10590,9220</t>
  </si>
  <si>
    <t>TABLENAME=UTBL_OBJ5734|FIELDS=D_KA1,D_KA2|VALUES=10590,9226</t>
  </si>
  <si>
    <t>TABLENAME=UTBL_OBJ5734|FIELDS=D_KA1,D_KA2|VALUES=10590,9227</t>
  </si>
  <si>
    <t>TABLENAME=UTBL_OBJ5734|FIELDS=D_KA1,D_KA2|VALUES=10590,9228</t>
  </si>
  <si>
    <t>TABLENAME=UTBL_OBJ5734|FIELDS=D_KA1,D_KA2|VALUES=10590,9230</t>
  </si>
  <si>
    <t>TABLENAME=UTBL_OBJ5734|FIELDS=D_KA1,D_KA2|VALUES=10590,9231</t>
  </si>
  <si>
    <t>TABLENAME=UTBL_OBJ5734|FIELDS=D_KA1,D_KA2|VALUES=10590,9232</t>
  </si>
  <si>
    <t>TABLENAME=UTBL_OBJ5734|FIELDS=D_KA1,D_KA2|VALUES=10590,9222</t>
  </si>
  <si>
    <t>TABLENAME=UTBL_OBJ5734|FIELDS=D_KA1,D_KA2|VALUES=10590,9223</t>
  </si>
  <si>
    <t>TABLENAME=UTBL_OBJ5734|FIELDS=D_KA1,D_KA2|VALUES=10590,9224</t>
  </si>
  <si>
    <t>TABLENAME=UTBL_OBJ5734|FIELDS=D_KA1,D_KA2|VALUES=10590,9234</t>
  </si>
  <si>
    <t>TABLENAME=UTBL_OBJ5734|FIELDS=D_KA1,D_KA2|VALUES=10590,9235</t>
  </si>
  <si>
    <t>TABLENAME=UTBL_OBJ5734|FIELDS=D_KA1,D_KA2|VALUES=10590,9236</t>
  </si>
  <si>
    <t>TABLENAME=UTBL_OBJ5734|FIELDS=D_KA1,D_KA2|VALUES=10590,9237</t>
  </si>
  <si>
    <t>TABLENAME=UTBL_OBJ5734|FIELDS=D_KA1,D_KA2|VALUES=10590,9239</t>
  </si>
  <si>
    <t>TABLENAME=UTBL_OBJ5734|FIELDS=D_KA1,D_KA2|VALUES=10590,9240</t>
  </si>
  <si>
    <t>Краснодарский край</t>
  </si>
  <si>
    <t>TABLENAME=UTBL_OBJ5734|FIELDS=D_KA1,D_KA2|VALUES=10594,9219</t>
  </si>
  <si>
    <t>TABLENAME=UTBL_OBJ5734|FIELDS=D_KA1,D_KA2|VALUES=10594,4432</t>
  </si>
  <si>
    <t>TABLENAME=UTBL_OBJ5734|FIELDS=D_KA1,D_KA2|VALUES=10594,9220</t>
  </si>
  <si>
    <t>TABLENAME=UTBL_OBJ5734|FIELDS=D_KA1,D_KA2|VALUES=10594,9226</t>
  </si>
  <si>
    <t>TABLENAME=UTBL_OBJ5734|FIELDS=D_KA1,D_KA2|VALUES=10594,9227</t>
  </si>
  <si>
    <t>TABLENAME=UTBL_OBJ5734|FIELDS=D_KA1,D_KA2|VALUES=10594,9228</t>
  </si>
  <si>
    <t>TABLENAME=UTBL_OBJ5734|FIELDS=D_KA1,D_KA2|VALUES=10594,9230</t>
  </si>
  <si>
    <t>TABLENAME=UTBL_OBJ5734|FIELDS=D_KA1,D_KA2|VALUES=10594,9231</t>
  </si>
  <si>
    <t>TABLENAME=UTBL_OBJ5734|FIELDS=D_KA1,D_KA2|VALUES=10594,9232</t>
  </si>
  <si>
    <t>TABLENAME=UTBL_OBJ5734|FIELDS=D_KA1,D_KA2|VALUES=10594,9222</t>
  </si>
  <si>
    <t>TABLENAME=UTBL_OBJ5734|FIELDS=D_KA1,D_KA2|VALUES=10594,9223</t>
  </si>
  <si>
    <t>TABLENAME=UTBL_OBJ5734|FIELDS=D_KA1,D_KA2|VALUES=10594,9224</t>
  </si>
  <si>
    <t>TABLENAME=UTBL_OBJ5734|FIELDS=D_KA1,D_KA2|VALUES=10594,9234</t>
  </si>
  <si>
    <t>TABLENAME=UTBL_OBJ5734|FIELDS=D_KA1,D_KA2|VALUES=10594,9235</t>
  </si>
  <si>
    <t>TABLENAME=UTBL_OBJ5734|FIELDS=D_KA1,D_KA2|VALUES=10594,9236</t>
  </si>
  <si>
    <t>TABLENAME=UTBL_OBJ5734|FIELDS=D_KA1,D_KA2|VALUES=10594,9237</t>
  </si>
  <si>
    <t>TABLENAME=UTBL_OBJ5734|FIELDS=D_KA1,D_KA2|VALUES=10594,9239</t>
  </si>
  <si>
    <t>TABLENAME=UTBL_OBJ5734|FIELDS=D_KA1,D_KA2|VALUES=10594,9240</t>
  </si>
  <si>
    <t>Астраханская область</t>
  </si>
  <si>
    <t>TABLENAME=UTBL_OBJ5734|FIELDS=D_KA1,D_KA2|VALUES=10596,9219</t>
  </si>
  <si>
    <t>TABLENAME=UTBL_OBJ5734|FIELDS=D_KA1,D_KA2|VALUES=10596,4432</t>
  </si>
  <si>
    <t>TABLENAME=UTBL_OBJ5734|FIELDS=D_KA1,D_KA2|VALUES=10596,9220</t>
  </si>
  <si>
    <t>TABLENAME=UTBL_OBJ5734|FIELDS=D_KA1,D_KA2|VALUES=10596,9226</t>
  </si>
  <si>
    <t>TABLENAME=UTBL_OBJ5734|FIELDS=D_KA1,D_KA2|VALUES=10596,9227</t>
  </si>
  <si>
    <t>TABLENAME=UTBL_OBJ5734|FIELDS=D_KA1,D_KA2|VALUES=10596,9228</t>
  </si>
  <si>
    <t>TABLENAME=UTBL_OBJ5734|FIELDS=D_KA1,D_KA2|VALUES=10596,9230</t>
  </si>
  <si>
    <t>TABLENAME=UTBL_OBJ5734|FIELDS=D_KA1,D_KA2|VALUES=10596,9231</t>
  </si>
  <si>
    <t>TABLENAME=UTBL_OBJ5734|FIELDS=D_KA1,D_KA2|VALUES=10596,9232</t>
  </si>
  <si>
    <t>TABLENAME=UTBL_OBJ5734|FIELDS=D_KA1,D_KA2|VALUES=10596,9222</t>
  </si>
  <si>
    <t>TABLENAME=UTBL_OBJ5734|FIELDS=D_KA1,D_KA2|VALUES=10596,9223</t>
  </si>
  <si>
    <t>TABLENAME=UTBL_OBJ5734|FIELDS=D_KA1,D_KA2|VALUES=10596,9224</t>
  </si>
  <si>
    <t>TABLENAME=UTBL_OBJ5734|FIELDS=D_KA1,D_KA2|VALUES=10596,9234</t>
  </si>
  <si>
    <t>TABLENAME=UTBL_OBJ5734|FIELDS=D_KA1,D_KA2|VALUES=10596,9235</t>
  </si>
  <si>
    <t>TABLENAME=UTBL_OBJ5734|FIELDS=D_KA1,D_KA2|VALUES=10596,9236</t>
  </si>
  <si>
    <t>TABLENAME=UTBL_OBJ5734|FIELDS=D_KA1,D_KA2|VALUES=10596,9237</t>
  </si>
  <si>
    <t>TABLENAME=UTBL_OBJ5734|FIELDS=D_KA1,D_KA2|VALUES=10596,9239</t>
  </si>
  <si>
    <t>TABLENAME=UTBL_OBJ5734|FIELDS=D_KA1,D_KA2|VALUES=10596,9240</t>
  </si>
  <si>
    <t>Волгоградская область</t>
  </si>
  <si>
    <t>TABLENAME=UTBL_OBJ5734|FIELDS=D_KA1,D_KA2|VALUES=10597,9219</t>
  </si>
  <si>
    <t>TABLENAME=UTBL_OBJ5734|FIELDS=D_KA1,D_KA2|VALUES=10597,4432</t>
  </si>
  <si>
    <t>TABLENAME=UTBL_OBJ5734|FIELDS=D_KA1,D_KA2|VALUES=10597,9220</t>
  </si>
  <si>
    <t>TABLENAME=UTBL_OBJ5734|FIELDS=D_KA1,D_KA2|VALUES=10597,9226</t>
  </si>
  <si>
    <t>TABLENAME=UTBL_OBJ5734|FIELDS=D_KA1,D_KA2|VALUES=10597,9227</t>
  </si>
  <si>
    <t>TABLENAME=UTBL_OBJ5734|FIELDS=D_KA1,D_KA2|VALUES=10597,9228</t>
  </si>
  <si>
    <t>TABLENAME=UTBL_OBJ5734|FIELDS=D_KA1,D_KA2|VALUES=10597,9230</t>
  </si>
  <si>
    <t>TABLENAME=UTBL_OBJ5734|FIELDS=D_KA1,D_KA2|VALUES=10597,9231</t>
  </si>
  <si>
    <t>TABLENAME=UTBL_OBJ5734|FIELDS=D_KA1,D_KA2|VALUES=10597,9232</t>
  </si>
  <si>
    <t>TABLENAME=UTBL_OBJ5734|FIELDS=D_KA1,D_KA2|VALUES=10597,9222</t>
  </si>
  <si>
    <t>TABLENAME=UTBL_OBJ5734|FIELDS=D_KA1,D_KA2|VALUES=10597,9223</t>
  </si>
  <si>
    <t>TABLENAME=UTBL_OBJ5734|FIELDS=D_KA1,D_KA2|VALUES=10597,9224</t>
  </si>
  <si>
    <t>TABLENAME=UTBL_OBJ5734|FIELDS=D_KA1,D_KA2|VALUES=10597,9234</t>
  </si>
  <si>
    <t>TABLENAME=UTBL_OBJ5734|FIELDS=D_KA1,D_KA2|VALUES=10597,9235</t>
  </si>
  <si>
    <t>TABLENAME=UTBL_OBJ5734|FIELDS=D_KA1,D_KA2|VALUES=10597,9236</t>
  </si>
  <si>
    <t>TABLENAME=UTBL_OBJ5734|FIELDS=D_KA1,D_KA2|VALUES=10597,9237</t>
  </si>
  <si>
    <t>TABLENAME=UTBL_OBJ5734|FIELDS=D_KA1,D_KA2|VALUES=10597,9239</t>
  </si>
  <si>
    <t>TABLENAME=UTBL_OBJ5734|FIELDS=D_KA1,D_KA2|VALUES=10597,9240</t>
  </si>
  <si>
    <t>Ростовская область</t>
  </si>
  <si>
    <t>TABLENAME=UTBL_OBJ5734|FIELDS=D_KA1,D_KA2|VALUES=10598,9219</t>
  </si>
  <si>
    <t>TABLENAME=UTBL_OBJ5734|FIELDS=D_KA1,D_KA2|VALUES=10598,4432</t>
  </si>
  <si>
    <t>TABLENAME=UTBL_OBJ5734|FIELDS=D_KA1,D_KA2|VALUES=10598,9220</t>
  </si>
  <si>
    <t>TABLENAME=UTBL_OBJ5734|FIELDS=D_KA1,D_KA2|VALUES=10598,9226</t>
  </si>
  <si>
    <t>TABLENAME=UTBL_OBJ5734|FIELDS=D_KA1,D_KA2|VALUES=10598,9227</t>
  </si>
  <si>
    <t>TABLENAME=UTBL_OBJ5734|FIELDS=D_KA1,D_KA2|VALUES=10598,9228</t>
  </si>
  <si>
    <t>TABLENAME=UTBL_OBJ5734|FIELDS=D_KA1,D_KA2|VALUES=10598,9230</t>
  </si>
  <si>
    <t>TABLENAME=UTBL_OBJ5734|FIELDS=D_KA1,D_KA2|VALUES=10598,9231</t>
  </si>
  <si>
    <t>TABLENAME=UTBL_OBJ5734|FIELDS=D_KA1,D_KA2|VALUES=10598,9232</t>
  </si>
  <si>
    <t>TABLENAME=UTBL_OBJ5734|FIELDS=D_KA1,D_KA2|VALUES=10598,9222</t>
  </si>
  <si>
    <t>TABLENAME=UTBL_OBJ5734|FIELDS=D_KA1,D_KA2|VALUES=10598,9223</t>
  </si>
  <si>
    <t>TABLENAME=UTBL_OBJ5734|FIELDS=D_KA1,D_KA2|VALUES=10598,9224</t>
  </si>
  <si>
    <t>TABLENAME=UTBL_OBJ5734|FIELDS=D_KA1,D_KA2|VALUES=10598,9234</t>
  </si>
  <si>
    <t>TABLENAME=UTBL_OBJ5734|FIELDS=D_KA1,D_KA2|VALUES=10598,9235</t>
  </si>
  <si>
    <t>TABLENAME=UTBL_OBJ5734|FIELDS=D_KA1,D_KA2|VALUES=10598,9236</t>
  </si>
  <si>
    <t>TABLENAME=UTBL_OBJ5734|FIELDS=D_KA1,D_KA2|VALUES=10598,9237</t>
  </si>
  <si>
    <t>TABLENAME=UTBL_OBJ5734|FIELDS=D_KA1,D_KA2|VALUES=10598,9239</t>
  </si>
  <si>
    <t>TABLENAME=UTBL_OBJ5734|FIELDS=D_KA1,D_KA2|VALUES=10598,9240</t>
  </si>
  <si>
    <t>Северо-Кавказский федеральный округ</t>
  </si>
  <si>
    <t>TABLENAME=UTBL_OBJ5734|FIELDS=D_KA1,D_KA2|VALUES=4463,9219</t>
  </si>
  <si>
    <t>TABLENAME=UTBL_OBJ5734|FIELDS=D_KA1,D_KA2|VALUES=4463,4432</t>
  </si>
  <si>
    <t>TABLENAME=UTBL_OBJ5734|FIELDS=D_KA1,D_KA2|VALUES=4463,9220</t>
  </si>
  <si>
    <t>TABLENAME=UTBL_OBJ5734|FIELDS=D_KA1,D_KA2|VALUES=10631,9240</t>
  </si>
  <si>
    <t>Омская область</t>
  </si>
  <si>
    <t>TABLENAME=UTBL_OBJ5734|FIELDS=D_KA1,D_KA2|VALUES=10632,9219</t>
  </si>
  <si>
    <t>TABLENAME=UTBL_OBJ5734|FIELDS=D_KA1,D_KA2|VALUES=10632,4432</t>
  </si>
  <si>
    <t>TABLENAME=UTBL_OBJ5734|FIELDS=D_KA1,D_KA2|VALUES=10632,9220</t>
  </si>
  <si>
    <t>TABLENAME=UTBL_OBJ5734|FIELDS=D_KA1,D_KA2|VALUES=10632,9226</t>
  </si>
  <si>
    <t>TABLENAME=UTBL_OBJ5734|FIELDS=D_KA1,D_KA2|VALUES=10632,9227</t>
  </si>
  <si>
    <t>TABLENAME=UTBL_OBJ5734|FIELDS=D_KA1,D_KA2|VALUES=10632,9228</t>
  </si>
  <si>
    <t>TABLENAME=UTBL_OBJ5734|FIELDS=D_KA1,D_KA2|VALUES=10632,9230</t>
  </si>
  <si>
    <t>TABLENAME=UTBL_OBJ5734|FIELDS=D_KA1,D_KA2|VALUES=10632,9231</t>
  </si>
  <si>
    <t>TABLENAME=UTBL_OBJ5734|FIELDS=D_KA1,D_KA2|VALUES=10632,9232</t>
  </si>
  <si>
    <t>TABLENAME=UTBL_OBJ5734|FIELDS=D_KA1,D_KA2|VALUES=10632,9222</t>
  </si>
  <si>
    <t>TABLENAME=UTBL_OBJ5734|FIELDS=D_KA1,D_KA2|VALUES=10632,9223</t>
  </si>
  <si>
    <t>TABLENAME=UTBL_OBJ5734|FIELDS=D_KA1,D_KA2|VALUES=10632,9224</t>
  </si>
  <si>
    <t>TABLENAME=UTBL_OBJ5734|FIELDS=D_KA1,D_KA2|VALUES=10632,9234</t>
  </si>
  <si>
    <t>TABLENAME=UTBL_OBJ5734|FIELDS=D_KA1,D_KA2|VALUES=10632,9235</t>
  </si>
  <si>
    <t>TABLENAME=UTBL_OBJ5734|FIELDS=D_KA1,D_KA2|VALUES=10632,9236</t>
  </si>
  <si>
    <t>TABLENAME=UTBL_OBJ5734|FIELDS=D_KA1,D_KA2|VALUES=10632,9237</t>
  </si>
  <si>
    <t>TABLENAME=UTBL_OBJ5734|FIELDS=D_KA1,D_KA2|VALUES=10632,9239</t>
  </si>
  <si>
    <t>TABLENAME=UTBL_OBJ5734|FIELDS=D_KA1,D_KA2|VALUES=10632,9240</t>
  </si>
  <si>
    <t>Томская область</t>
  </si>
  <si>
    <t>TABLENAME=UTBL_OBJ5734|FIELDS=D_KA1,D_KA2|VALUES=10633,9219</t>
  </si>
  <si>
    <t>TABLENAME=UTBL_OBJ5734|FIELDS=D_KA1,D_KA2|VALUES=10633,4432</t>
  </si>
  <si>
    <t>TABLENAME=UTBL_OBJ5734|FIELDS=D_KA1,D_KA2|VALUES=10633,9220</t>
  </si>
  <si>
    <t>TABLENAME=UTBL_OBJ5734|FIELDS=D_KA1,D_KA2|VALUES=10633,9226</t>
  </si>
  <si>
    <t>TABLENAME=UTBL_OBJ5734|FIELDS=D_KA1,D_KA2|VALUES=10633,9227</t>
  </si>
  <si>
    <t>TABLENAME=UTBL_OBJ5734|FIELDS=D_KA1,D_KA2|VALUES=10633,9228</t>
  </si>
  <si>
    <t>TABLENAME=UTBL_OBJ5734|FIELDS=D_KA1,D_KA2|VALUES=10633,9230</t>
  </si>
  <si>
    <t>TABLENAME=UTBL_OBJ5734|FIELDS=D_KA1,D_KA2|VALUES=10633,9231</t>
  </si>
  <si>
    <t>TABLENAME=UTBL_OBJ5734|FIELDS=D_KA1,D_KA2|VALUES=10633,9232</t>
  </si>
  <si>
    <t>TABLENAME=UTBL_OBJ5734|FIELDS=D_KA1,D_KA2|VALUES=10633,9222</t>
  </si>
  <si>
    <t>TABLENAME=UTBL_OBJ5734|FIELDS=D_KA1,D_KA2|VALUES=10633,9223</t>
  </si>
  <si>
    <t>TABLENAME=UTBL_OBJ5734|FIELDS=D_KA1,D_KA2|VALUES=10633,9224</t>
  </si>
  <si>
    <t>TABLENAME=UTBL_OBJ5734|FIELDS=D_KA1,D_KA2|VALUES=10633,9234</t>
  </si>
  <si>
    <t>TABLENAME=UTBL_OBJ5734|FIELDS=D_KA1,D_KA2|VALUES=10633,9235</t>
  </si>
  <si>
    <t>TABLENAME=UTBL_OBJ5734|FIELDS=D_KA1,D_KA2|VALUES=10633,9236</t>
  </si>
  <si>
    <t>TABLENAME=UTBL_OBJ5734|FIELDS=D_KA1,D_KA2|VALUES=10633,9237</t>
  </si>
  <si>
    <t>TABLENAME=UTBL_OBJ5734|FIELDS=D_KA1,D_KA2|VALUES=10633,9239</t>
  </si>
  <si>
    <t>TABLENAME=UTBL_OBJ5734|FIELDS=D_KA1,D_KA2|VALUES=10633,9240</t>
  </si>
  <si>
    <t>Дальневосточный ФО</t>
  </si>
  <si>
    <t>TABLENAME=UTBL_OBJ5734|FIELDS=D_KA1,D_KA2|VALUES=10639,9219</t>
  </si>
  <si>
    <t>TABLENAME=UTBL_OBJ5734|FIELDS=D_KA1,D_KA2|VALUES=10639,4432</t>
  </si>
  <si>
    <t>TABLENAME=UTBL_OBJ5734|FIELDS=D_KA1,D_KA2|VALUES=10639,9220</t>
  </si>
  <si>
    <t>TABLENAME=UTBL_OBJ5734|FIELDS=D_KA1,D_KA2|VALUES=10639,9226</t>
  </si>
  <si>
    <t>TABLENAME=UTBL_OBJ5734|FIELDS=D_KA1,D_KA2|VALUES=10639,9227</t>
  </si>
  <si>
    <t>TABLENAME=UTBL_OBJ5734|FIELDS=D_KA1,D_KA2|VALUES=10639,9228</t>
  </si>
  <si>
    <t>TABLENAME=UTBL_OBJ5734|FIELDS=D_KA1,D_KA2|VALUES=10639,9230</t>
  </si>
  <si>
    <t>TABLENAME=UTBL_OBJ5734|FIELDS=D_KA1,D_KA2|VALUES=10639,9231</t>
  </si>
  <si>
    <t>TABLENAME=UTBL_OBJ5734|FIELDS=D_KA1,D_KA2|VALUES=10639,9232</t>
  </si>
  <si>
    <t>TABLENAME=UTBL_OBJ5734|FIELDS=D_KA1,D_KA2|VALUES=10639,9222</t>
  </si>
  <si>
    <t>TABLENAME=UTBL_OBJ5734|FIELDS=D_KA1,D_KA2|VALUES=10639,9223</t>
  </si>
  <si>
    <t>TABLENAME=UTBL_OBJ5734|FIELDS=D_KA1,D_KA2|VALUES=10639,9224</t>
  </si>
  <si>
    <t>TABLENAME=UTBL_OBJ5734|FIELDS=D_KA1,D_KA2|VALUES=10639,9234</t>
  </si>
  <si>
    <t>TABLENAME=UTBL_OBJ5734|FIELDS=D_KA1,D_KA2|VALUES=10639,9235</t>
  </si>
  <si>
    <t>TABLENAME=UTBL_OBJ5734|FIELDS=D_KA1,D_KA2|VALUES=10639,9236</t>
  </si>
  <si>
    <t>TABLENAME=UTBL_OBJ5734|FIELDS=D_KA1,D_KA2|VALUES=10639,9237</t>
  </si>
  <si>
    <t>TABLENAME=UTBL_OBJ5734|FIELDS=D_KA1,D_KA2|VALUES=10639,9239</t>
  </si>
  <si>
    <t>TABLENAME=UTBL_OBJ5734|FIELDS=D_KA1,D_KA2|VALUES=10639,9240</t>
  </si>
  <si>
    <t>Республика Саха (Якутия)</t>
  </si>
  <si>
    <t>TABLENAME=UTBL_OBJ5734|FIELDS=D_KA1,D_KA2|VALUES=10640,9219</t>
  </si>
  <si>
    <t>TABLENAME=UTBL_OBJ5734|FIELDS=D_KA1,D_KA2|VALUES=10640,4432</t>
  </si>
  <si>
    <t>TABLENAME=UTBL_OBJ5734|FIELDS=D_KA1,D_KA2|VALUES=10640,9220</t>
  </si>
  <si>
    <t>TABLENAME=UTBL_OBJ5734|FIELDS=D_KA1,D_KA2|VALUES=10640,9226</t>
  </si>
  <si>
    <t>TABLENAME=UTBL_OBJ5734|FIELDS=D_KA1,D_KA2|VALUES=10640,9227</t>
  </si>
  <si>
    <t>TABLENAME=UTBL_OBJ5734|FIELDS=D_KA1,D_KA2|VALUES=10640,9228</t>
  </si>
  <si>
    <t>TABLENAME=UTBL_OBJ5734|FIELDS=D_KA1,D_KA2|VALUES=10640,9230</t>
  </si>
  <si>
    <t>TABLENAME=UTBL_OBJ5734|FIELDS=D_KA1,D_KA2|VALUES=10640,9231</t>
  </si>
  <si>
    <t>TABLENAME=UTBL_OBJ5734|FIELDS=D_KA1,D_KA2|VALUES=10640,9232</t>
  </si>
  <si>
    <t>TABLENAME=UTBL_OBJ5734|FIELDS=D_KA1,D_KA2|VALUES=10640,9222</t>
  </si>
  <si>
    <t>TABLENAME=UTBL_OBJ5734|FIELDS=D_KA1,D_KA2|VALUES=10640,9223</t>
  </si>
  <si>
    <t>TABLENAME=UTBL_OBJ5734|FIELDS=D_KA1,D_KA2|VALUES=10640,9224</t>
  </si>
  <si>
    <t>TABLENAME=UTBL_OBJ5734|FIELDS=D_KA1,D_KA2|VALUES=10640,9234</t>
  </si>
  <si>
    <t>TABLENAME=UTBL_OBJ5734|FIELDS=D_KA1,D_KA2|VALUES=10640,9235</t>
  </si>
  <si>
    <t>TABLENAME=UTBL_OBJ5734|FIELDS=D_KA1,D_KA2|VALUES=10640,9236</t>
  </si>
  <si>
    <t>TABLENAME=UTBL_OBJ5734|FIELDS=D_KA1,D_KA2|VALUES=10640,9237</t>
  </si>
  <si>
    <t>TABLENAME=UTBL_OBJ5734|FIELDS=D_KA1,D_KA2|VALUES=10640,9239</t>
  </si>
  <si>
    <t>TABLENAME=UTBL_OBJ5734|FIELDS=D_KA1,D_KA2|VALUES=10640,9240</t>
  </si>
  <si>
    <t>Камчатский край</t>
  </si>
  <si>
    <t>TABLENAME=UTBL_OBJ5734|FIELDS=D_KA1,D_KA2|VALUES=10644,9219</t>
  </si>
  <si>
    <t>TABLENAME=UTBL_OBJ5734|FIELDS=D_KA1,D_KA2|VALUES=10644,4432</t>
  </si>
  <si>
    <t>TABLENAME=UTBL_OBJ5734|FIELDS=D_KA1,D_KA2|VALUES=10644,9220</t>
  </si>
  <si>
    <t>TABLENAME=UTBL_OBJ5734|FIELDS=D_KA1,D_KA2|VALUES=10644,9226</t>
  </si>
  <si>
    <t>TABLENAME=UTBL_OBJ5734|FIELDS=D_KA1,D_KA2|VALUES=10644,9227</t>
  </si>
  <si>
    <t>TABLENAME=UTBL_OBJ5734|FIELDS=D_KA1,D_KA2|VALUES=10644,9228</t>
  </si>
  <si>
    <t>TABLENAME=UTBL_OBJ5734|FIELDS=D_KA1,D_KA2|VALUES=10644,9230</t>
  </si>
  <si>
    <t>TABLENAME=UTBL_OBJ5734|FIELDS=D_KA1,D_KA2|VALUES=10644,9231</t>
  </si>
  <si>
    <t>TABLENAME=UTBL_OBJ5734|FIELDS=D_KA1,D_KA2|VALUES=10644,9232</t>
  </si>
  <si>
    <t>TABLENAME=UTBL_OBJ5734|FIELDS=D_KA1,D_KA2|VALUES=10644,9222</t>
  </si>
  <si>
    <t>TABLENAME=UTBL_OBJ5734|FIELDS=D_KA1,D_KA2|VALUES=10644,9223</t>
  </si>
  <si>
    <t>TABLENAME=UTBL_OBJ5734|FIELDS=D_KA1,D_KA2|VALUES=10644,9224</t>
  </si>
  <si>
    <t>TABLENAME=UTBL_OBJ5734|FIELDS=D_KA1,D_KA2|VALUES=10644,9234</t>
  </si>
  <si>
    <t>TABLENAME=UTBL_OBJ5734|FIELDS=D_KA1,D_KA2|VALUES=10644,9235</t>
  </si>
  <si>
    <t>TABLENAME=UTBL_OBJ5734|FIELDS=D_KA1,D_KA2|VALUES=10644,9236</t>
  </si>
  <si>
    <t>TABLENAME=UTBL_OBJ5734|FIELDS=D_KA1,D_KA2|VALUES=10644,9237</t>
  </si>
  <si>
    <t>TABLENAME=UTBL_OBJ5734|FIELDS=D_KA1,D_KA2|VALUES=10644,9239</t>
  </si>
  <si>
    <t>TABLENAME=UTBL_OBJ5734|FIELDS=D_KA1,D_KA2|VALUES=10644,9240</t>
  </si>
  <si>
    <t>Приморский край</t>
  </si>
  <si>
    <t>TABLENAME=UTBL_OBJ5734|FIELDS=D_KA1,D_KA2|VALUES=10641,9219</t>
  </si>
  <si>
    <t>TABLENAME=UTBL_OBJ5734|FIELDS=D_KA1,D_KA2|VALUES=10641,4432</t>
  </si>
  <si>
    <t>TABLENAME=UTBL_OBJ5734|FIELDS=D_KA1,D_KA2|VALUES=10641,9220</t>
  </si>
  <si>
    <t>TABLENAME=UTBL_OBJ5734|FIELDS=D_KA1,D_KA2|VALUES=10641,9226</t>
  </si>
  <si>
    <t>TABLENAME=UTBL_OBJ5734|FIELDS=D_KA1,D_KA2|VALUES=10641,9227</t>
  </si>
  <si>
    <t>TABLENAME=UTBL_OBJ5734|FIELDS=D_KA1,D_KA2|VALUES=10641,9228</t>
  </si>
  <si>
    <t>TABLENAME=UTBL_OBJ5734|FIELDS=D_KA1,D_KA2|VALUES=10641,9230</t>
  </si>
  <si>
    <t>TABLENAME=UTBL_OBJ5734|FIELDS=D_KA1,D_KA2|VALUES=10641,9231</t>
  </si>
  <si>
    <t>TABLENAME=UTBL_OBJ5734|FIELDS=D_KA1,D_KA2|VALUES=10641,9232</t>
  </si>
  <si>
    <t>TABLENAME=UTBL_OBJ5734|FIELDS=D_KA1,D_KA2|VALUES=10641,9222</t>
  </si>
  <si>
    <t>TABLENAME=UTBL_OBJ5734|FIELDS=D_KA1,D_KA2|VALUES=10641,9223</t>
  </si>
  <si>
    <t>TABLENAME=UTBL_OBJ5734|FIELDS=D_KA1,D_KA2|VALUES=10641,9224</t>
  </si>
  <si>
    <t>TABLENAME=UTBL_OBJ5734|FIELDS=D_KA1,D_KA2|VALUES=10641,9234</t>
  </si>
  <si>
    <t>TABLENAME=UTBL_OBJ5734|FIELDS=D_KA1,D_KA2|VALUES=10641,9235</t>
  </si>
  <si>
    <t>TABLENAME=UTBL_OBJ5734|FIELDS=D_KA1,D_KA2|VALUES=10641,9236</t>
  </si>
  <si>
    <t>TABLENAME=UTBL_OBJ5734|FIELDS=D_KA1,D_KA2|VALUES=10641,9237</t>
  </si>
  <si>
    <t>TABLENAME=UTBL_OBJ5734|FIELDS=D_KA1,D_KA2|VALUES=10641,9239</t>
  </si>
  <si>
    <t>TABLENAME=UTBL_OBJ5734|FIELDS=D_KA1,D_KA2|VALUES=10641,9240</t>
  </si>
  <si>
    <t>Хабаровский край</t>
  </si>
  <si>
    <t>TABLENAME=UTBL_OBJ5734|FIELDS=D_KA1,D_KA2|VALUES=10642,9219</t>
  </si>
  <si>
    <t>TABLENAME=UTBL_OBJ5734|FIELDS=D_KA1,D_KA2|VALUES=10642,4432</t>
  </si>
  <si>
    <t>TABLENAME=UTBL_OBJ5734|FIELDS=D_KA1,D_KA2|VALUES=10642,9220</t>
  </si>
  <si>
    <t>TABLENAME=UTBL_OBJ5734|FIELDS=D_KA1,D_KA2|VALUES=10642,9226</t>
  </si>
  <si>
    <t>TABLENAME=UTBL_OBJ5734|FIELDS=D_KA1,D_KA2|VALUES=10642,9227</t>
  </si>
  <si>
    <t>TABLENAME=UTBL_OBJ5734|FIELDS=D_KA1,D_KA2|VALUES=10642,9228</t>
  </si>
  <si>
    <t>TABLENAME=UTBL_OBJ5734|FIELDS=D_KA1,D_KA2|VALUES=10642,9230</t>
  </si>
  <si>
    <t>TABLENAME=UTBL_OBJ5734|FIELDS=D_KA1,D_KA2|VALUES=10642,9231</t>
  </si>
  <si>
    <t>TABLENAME=UTBL_OBJ5734|FIELDS=D_KA1,D_KA2|VALUES=10642,9232</t>
  </si>
  <si>
    <t>TABLENAME=UTBL_OBJ5734|FIELDS=D_KA1,D_KA2|VALUES=10642,9222</t>
  </si>
  <si>
    <t>TABLENAME=UTBL_OBJ5734|FIELDS=D_KA1,D_KA2|VALUES=10642,9223</t>
  </si>
  <si>
    <t>TABLENAME=UTBL_OBJ5734|FIELDS=D_KA1,D_KA2|VALUES=10642,9224</t>
  </si>
  <si>
    <t>TABLENAME=UTBL_OBJ5734|FIELDS=D_KA1,D_KA2|VALUES=10642,9234</t>
  </si>
  <si>
    <t>TABLENAME=UTBL_OBJ5734|FIELDS=D_KA1,D_KA2|VALUES=10642,9235</t>
  </si>
  <si>
    <t>TABLENAME=UTBL_OBJ5734|FIELDS=D_KA1,D_KA2|VALUES=10642,9236</t>
  </si>
  <si>
    <t>TABLENAME=UTBL_OBJ5734|FIELDS=D_KA1,D_KA2|VALUES=10642,9237</t>
  </si>
  <si>
    <t>TABLENAME=UTBL_OBJ5734|FIELDS=D_KA1,D_KA2|VALUES=10642,9239</t>
  </si>
  <si>
    <t>TABLENAME=UTBL_OBJ5734|FIELDS=D_KA1,D_KA2|VALUES=10642,9240</t>
  </si>
  <si>
    <t>Амурская область</t>
  </si>
  <si>
    <t>TABLENAME=UTBL_OBJ5734|FIELDS=D_KA1,D_KA2|VALUES=10643,9219</t>
  </si>
  <si>
    <t>TABLENAME=UTBL_OBJ5734|FIELDS=D_KA1,D_KA2|VALUES=10643,4432</t>
  </si>
  <si>
    <t>TABLENAME=UTBL_OBJ5734|FIELDS=D_KA1,D_KA2|VALUES=10643,9220</t>
  </si>
  <si>
    <t>TABLENAME=UTBL_OBJ5734|FIELDS=D_KA1,D_KA2|VALUES=10643,9226</t>
  </si>
  <si>
    <t>TABLENAME=UTBL_OBJ5734|FIELDS=D_KA1,D_KA2|VALUES=10643,9227</t>
  </si>
  <si>
    <t>TABLENAME=UTBL_OBJ5734|FIELDS=D_KA1,D_KA2|VALUES=10643,9228</t>
  </si>
  <si>
    <t>TABLENAME=UTBL_OBJ5734|FIELDS=D_KA1,D_KA2|VALUES=10643,9230</t>
  </si>
  <si>
    <t>TABLENAME=UTBL_OBJ5734|FIELDS=D_KA1,D_KA2|VALUES=10643,9231</t>
  </si>
  <si>
    <t>TABLENAME=UTBL_OBJ5734|FIELDS=D_KA1,D_KA2|VALUES=10643,9232</t>
  </si>
  <si>
    <t>TABLENAME=UTBL_OBJ5734|FIELDS=D_KA1,D_KA2|VALUES=10643,9222</t>
  </si>
  <si>
    <t>TABLENAME=UTBL_OBJ5734|FIELDS=D_KA1,D_KA2|VALUES=10643,9223</t>
  </si>
  <si>
    <t>TABLENAME=UTBL_OBJ5734|FIELDS=D_KA1,D_KA2|VALUES=10643,9224</t>
  </si>
  <si>
    <t>TABLENAME=UTBL_OBJ5734|FIELDS=D_KA1,D_KA2|VALUES=10643,9234</t>
  </si>
  <si>
    <t>TABLENAME=UTBL_OBJ5734|FIELDS=D_KA1,D_KA2|VALUES=10643,9235</t>
  </si>
  <si>
    <t>TABLENAME=UTBL_OBJ5734|FIELDS=D_KA1,D_KA2|VALUES=10643,9236</t>
  </si>
  <si>
    <t>TABLENAME=UTBL_OBJ5734|FIELDS=D_KA1,D_KA2|VALUES=10643,9237</t>
  </si>
  <si>
    <t>TABLENAME=UTBL_OBJ5734|FIELDS=D_KA1,D_KA2|VALUES=10643,9239</t>
  </si>
  <si>
    <t>TABLENAME=UTBL_OBJ5734|FIELDS=D_KA1,D_KA2|VALUES=10643,9240</t>
  </si>
  <si>
    <t>Магаданская область</t>
  </si>
  <si>
    <t>TABLENAME=UTBL_OBJ5734|FIELDS=D_KA1,D_KA2|VALUES=10645,9219</t>
  </si>
  <si>
    <t>TABLENAME=UTBL_OBJ5734|FIELDS=D_KA1,D_KA2|VALUES=10645,4432</t>
  </si>
  <si>
    <t>TABLENAME=UTBL_OBJ5734|FIELDS=D_KA1,D_KA2|VALUES=10645,9220</t>
  </si>
  <si>
    <t>TABLENAME=UTBL_OBJ5734|FIELDS=D_KA1,D_KA2|VALUES=10645,9226</t>
  </si>
  <si>
    <t>TABLENAME=UTBL_OBJ5734|FIELDS=D_KA1,D_KA2|VALUES=10645,9227</t>
  </si>
  <si>
    <t>TABLENAME=UTBL_OBJ5734|FIELDS=D_KA1,D_KA2|VALUES=10645,9228</t>
  </si>
  <si>
    <t>TABLENAME=UTBL_OBJ5734|FIELDS=D_KA1,D_KA2|VALUES=10645,9230</t>
  </si>
  <si>
    <t>TABLENAME=UTBL_OBJ5734|FIELDS=D_KA1,D_KA2|VALUES=10645,9231</t>
  </si>
  <si>
    <t>TABLENAME=UTBL_OBJ5734|FIELDS=D_KA1,D_KA2|VALUES=10645,9232</t>
  </si>
  <si>
    <t>TABLENAME=UTBL_OBJ5734|FIELDS=D_KA1,D_KA2|VALUES=10645,9222</t>
  </si>
  <si>
    <t>TABLENAME=UTBL_OBJ5734|FIELDS=D_KA1,D_KA2|VALUES=10645,9223</t>
  </si>
  <si>
    <t>TABLENAME=UTBL_OBJ5734|FIELDS=D_KA1,D_KA2|VALUES=10645,9224</t>
  </si>
  <si>
    <t>TABLENAME=UTBL_OBJ5734|FIELDS=D_KA1,D_KA2|VALUES=10645,9234</t>
  </si>
  <si>
    <t>TABLENAME=UTBL_OBJ5734|FIELDS=D_KA1,D_KA2|VALUES=10645,9235</t>
  </si>
  <si>
    <t>TABLENAME=UTBL_OBJ5734|FIELDS=D_KA1,D_KA2|VALUES=10645,9236</t>
  </si>
  <si>
    <t>TABLENAME=UTBL_OBJ5734|FIELDS=D_KA1,D_KA2|VALUES=10645,9237</t>
  </si>
  <si>
    <t>TABLENAME=UTBL_OBJ5734|FIELDS=D_KA1,D_KA2|VALUES=10645,9239</t>
  </si>
  <si>
    <t>TABLENAME=UTBL_OBJ5734|FIELDS=D_KA1,D_KA2|VALUES=10645,9240</t>
  </si>
  <si>
    <t>Сахалинская область</t>
  </si>
  <si>
    <t>TABLENAME=UTBL_OBJ5734|FIELDS=D_KA1,D_KA2|VALUES=10646,9219</t>
  </si>
  <si>
    <t>TABLENAME=UTBL_OBJ5734|FIELDS=D_KA1,D_KA2|VALUES=10646,4432</t>
  </si>
  <si>
    <t>TABLENAME=UTBL_OBJ5734|FIELDS=D_KA1,D_KA2|VALUES=10646,9220</t>
  </si>
  <si>
    <t>TABLENAME=UTBL_OBJ5734|FIELDS=D_KA1,D_KA2|VALUES=10646,9226</t>
  </si>
  <si>
    <t>TABLENAME=UTBL_OBJ5734|FIELDS=D_KA1,D_KA2|VALUES=10646,9227</t>
  </si>
  <si>
    <t>TABLENAME=UTBL_OBJ5734|FIELDS=D_KA1,D_KA2|VALUES=10646,9228</t>
  </si>
  <si>
    <t>TABLENAME=UTBL_OBJ5734|FIELDS=D_KA1,D_KA2|VALUES=10646,9230</t>
  </si>
  <si>
    <t>TABLENAME=UTBL_OBJ5734|FIELDS=D_KA1,D_KA2|VALUES=10646,9231</t>
  </si>
  <si>
    <t>TABLENAME=UTBL_OBJ5734|FIELDS=D_KA1,D_KA2|VALUES=10646,9232</t>
  </si>
  <si>
    <t>TABLENAME=UTBL_OBJ5734|FIELDS=D_KA1,D_KA2|VALUES=10646,9222</t>
  </si>
  <si>
    <t>TABLENAME=UTBL_OBJ5734|FIELDS=D_KA1,D_KA2|VALUES=10646,9223</t>
  </si>
  <si>
    <t>TABLENAME=UTBL_OBJ5734|FIELDS=D_KA1,D_KA2|VALUES=10646,9224</t>
  </si>
  <si>
    <t>TABLENAME=UTBL_OBJ5734|FIELDS=D_KA1,D_KA2|VALUES=10646,9234</t>
  </si>
  <si>
    <t>TABLENAME=UTBL_OBJ5734|FIELDS=D_KA1,D_KA2|VALUES=10646,9235</t>
  </si>
  <si>
    <t>TABLENAME=UTBL_OBJ5734|FIELDS=D_KA1,D_KA2|VALUES=10646,9236</t>
  </si>
  <si>
    <t>TABLENAME=UTBL_OBJ5734|FIELDS=D_KA1,D_KA2|VALUES=10646,9237</t>
  </si>
  <si>
    <t>TABLENAME=UTBL_OBJ5734|FIELDS=D_KA1,D_KA2|VALUES=10646,9239</t>
  </si>
  <si>
    <t>TABLENAME=UTBL_OBJ5734|FIELDS=D_KA1,D_KA2|VALUES=10646,9240</t>
  </si>
  <si>
    <t>Еврейская автономная область</t>
  </si>
  <si>
    <t>TABLENAME=UTBL_OBJ5734|FIELDS=D_KA1,D_KA2|VALUES=10647,9219</t>
  </si>
  <si>
    <t>TABLENAME=UTBL_OBJ5734|FIELDS=D_KA1,D_KA2|VALUES=10647,4432</t>
  </si>
  <si>
    <t>TABLENAME=UTBL_OBJ5734|FIELDS=D_KA1,D_KA2|VALUES=10647,9220</t>
  </si>
  <si>
    <t>TABLENAME=UTBL_OBJ5734|FIELDS=D_KA1,D_KA2|VALUES=10647,9226</t>
  </si>
  <si>
    <t>TABLENAME=UTBL_OBJ5734|FIELDS=D_KA1,D_KA2|VALUES=10647,9227</t>
  </si>
  <si>
    <t>TABLENAME=UTBL_OBJ5734|FIELDS=D_KA1,D_KA2|VALUES=10647,9228</t>
  </si>
  <si>
    <t>TABLENAME=UTBL_OBJ5734|FIELDS=D_KA1,D_KA2|VALUES=10647,9230</t>
  </si>
  <si>
    <t>TABLENAME=UTBL_OBJ5734|FIELDS=D_KA1,D_KA2|VALUES=10647,9231</t>
  </si>
  <si>
    <t>TABLENAME=UTBL_OBJ5734|FIELDS=D_KA1,D_KA2|VALUES=10647,9232</t>
  </si>
  <si>
    <t>TABLENAME=UTBL_OBJ5734|FIELDS=D_KA1,D_KA2|VALUES=10647,9222</t>
  </si>
  <si>
    <t>TABLENAME=UTBL_OBJ5734|FIELDS=D_KA1,D_KA2|VALUES=10647,9223</t>
  </si>
  <si>
    <t>TABLENAME=UTBL_OBJ5734|FIELDS=D_KA1,D_KA2|VALUES=10647,9224</t>
  </si>
  <si>
    <t>TABLENAME=UTBL_OBJ5734|FIELDS=D_KA1,D_KA2|VALUES=10647,9234</t>
  </si>
  <si>
    <t>TABLENAME=UTBL_OBJ5734|FIELDS=D_KA1,D_KA2|VALUES=10647,9235</t>
  </si>
  <si>
    <t>TABLENAME=UTBL_OBJ5734|FIELDS=D_KA1,D_KA2|VALUES=10647,9236</t>
  </si>
  <si>
    <t>TABLENAME=UTBL_OBJ5734|FIELDS=D_KA1,D_KA2|VALUES=10647,9237</t>
  </si>
  <si>
    <t>TABLENAME=UTBL_OBJ5734|FIELDS=D_KA1,D_KA2|VALUES=10647,9239</t>
  </si>
  <si>
    <t>TABLENAME=UTBL_OBJ5734|FIELDS=D_KA1,D_KA2|VALUES=10647,9240</t>
  </si>
  <si>
    <t>Чукотский автономный округ</t>
  </si>
  <si>
    <t>TABLENAME=UTBL_OBJ5734|FIELDS=D_KA1,D_KA2|VALUES=10649,9219</t>
  </si>
  <si>
    <t>TABLENAME=UTBL_OBJ5734|FIELDS=D_KA1,D_KA2|VALUES=10649,4432</t>
  </si>
  <si>
    <t>TABLENAME=UTBL_OBJ5734|FIELDS=D_KA1,D_KA2|VALUES=10649,9220</t>
  </si>
  <si>
    <t>TABLENAME=UTBL_OBJ5734|FIELDS=D_KA1,D_KA2|VALUES=10649,9226</t>
  </si>
  <si>
    <t>TABLENAME=UTBL_OBJ5734|FIELDS=D_KA1,D_KA2|VALUES=10649,9227</t>
  </si>
  <si>
    <t>TABLENAME=UTBL_OBJ5734|FIELDS=D_KA1,D_KA2|VALUES=10649,9228</t>
  </si>
  <si>
    <t>TABLENAME=UTBL_OBJ5734|FIELDS=D_KA1,D_KA2|VALUES=10649,9230</t>
  </si>
  <si>
    <t>TABLENAME=UTBL_OBJ5734|FIELDS=D_KA1,D_KA2|VALUES=10649,9231</t>
  </si>
  <si>
    <t>TABLENAME=UTBL_OBJ5734|FIELDS=D_KA1,D_KA2|VALUES=10649,9232</t>
  </si>
  <si>
    <t>TABLENAME=UTBL_OBJ5734|FIELDS=D_KA1,D_KA2|VALUES=10649,9222</t>
  </si>
  <si>
    <t>TABLENAME=UTBL_OBJ5734|FIELDS=D_KA1,D_KA2|VALUES=10649,9223</t>
  </si>
  <si>
    <t>TABLENAME=UTBL_OBJ5734|FIELDS=D_KA1,D_KA2|VALUES=10649,9224</t>
  </si>
  <si>
    <t>TABLENAME=UTBL_OBJ5734|FIELDS=D_KA1,D_KA2|VALUES=10649,9234</t>
  </si>
  <si>
    <t>TABLENAME=UTBL_OBJ5734|FIELDS=D_KA1,D_KA2|VALUES=10649,9235</t>
  </si>
  <si>
    <t>TABLENAME=UTBL_OBJ5734|FIELDS=D_KA1,D_KA2|VALUES=10649,9236</t>
  </si>
  <si>
    <t>TABLENAME=UTBL_OBJ5734|FIELDS=D_KA1,D_KA2|VALUES=10649,9237</t>
  </si>
  <si>
    <t>TABLENAME=UTBL_OBJ5734|FIELDS=D_KA1,D_KA2|VALUES=10649,9239</t>
  </si>
  <si>
    <t>TABLENAME=UTBL_OBJ5734|FIELDS=D_KA1,D_KA2|VALUES=10649,9240</t>
  </si>
  <si>
    <t>Байконур</t>
  </si>
  <si>
    <t>TABLENAME=UTBL_OBJ5734|FIELDS=D_KA1,D_KA2|VALUES=14242,9219</t>
  </si>
  <si>
    <t>TABLENAME=UTBL_OBJ5734|FIELDS=D_KA1,D_KA2|VALUES=14242,4432</t>
  </si>
  <si>
    <t>TABLENAME=UTBL_OBJ5734|FIELDS=D_KA1,D_KA2|VALUES=14242,9220</t>
  </si>
  <si>
    <t>TABLENAME=UTBL_OBJ5734|FIELDS=D_KA1,D_KA2|VALUES=14242,9226</t>
  </si>
  <si>
    <t>TABLENAME=UTBL_OBJ5734|FIELDS=D_KA1,D_KA2|VALUES=14242,9227</t>
  </si>
  <si>
    <t>TABLENAME=UTBL_OBJ5734|FIELDS=D_KA1,D_KA2|VALUES=14242,9228</t>
  </si>
  <si>
    <t>TABLENAME=UTBL_OBJ5734|FIELDS=D_KA1,D_KA2|VALUES=14242,9230</t>
  </si>
  <si>
    <t>TABLENAME=UTBL_OBJ5734|FIELDS=D_KA1,D_KA2|VALUES=14242,9231</t>
  </si>
  <si>
    <t>TABLENAME=UTBL_OBJ5734|FIELDS=D_KA1,D_KA2|VALUES=14242,9232</t>
  </si>
  <si>
    <t>TABLENAME=UTBL_OBJ5734|FIELDS=D_KA1,D_KA2|VALUES=14242,9222</t>
  </si>
  <si>
    <t>TABLENAME=UTBL_OBJ5734|FIELDS=D_KA1,D_KA2|VALUES=14242,9223</t>
  </si>
  <si>
    <t>TABLENAME=UTBL_OBJ5734|FIELDS=D_KA1,D_KA2|VALUES=14242,9224</t>
  </si>
  <si>
    <t>TABLENAME=UTBL_OBJ5734|FIELDS=D_KA1,D_KA2|VALUES=14242,9234</t>
  </si>
  <si>
    <t>TABLENAME=UTBL_OBJ5734|FIELDS=D_KA1,D_KA2|VALUES=14242,9235</t>
  </si>
  <si>
    <t>TABLENAME=UTBL_OBJ5734|FIELDS=D_KA1,D_KA2|VALUES=14242,9236</t>
  </si>
  <si>
    <t>TABLENAME=UTBL_OBJ5734|FIELDS=D_KA1,D_KA2|VALUES=14242,9237</t>
  </si>
  <si>
    <t>TABLENAME=UTBL_OBJ5734|FIELDS=D_KA1,D_KA2|VALUES=14242,9239</t>
  </si>
  <si>
    <t>TABLENAME=UTBL_OBJ5734|FIELDS=D_KA1,D_KA2|VALUES=14242,9240</t>
  </si>
  <si>
    <t xml:space="preserve">Единицы измерения </t>
  </si>
  <si>
    <t xml:space="preserve"> домашних хозяйств</t>
  </si>
  <si>
    <t>Прочие источники финансирования</t>
  </si>
  <si>
    <t>Расходы федерального бюджета Российской Федерации на обеспечение отдельных категорий граждан необходимыми лекарственными средствами (руб)</t>
  </si>
  <si>
    <t>030</t>
  </si>
  <si>
    <t>031</t>
  </si>
  <si>
    <t>11100</t>
  </si>
  <si>
    <t>032</t>
  </si>
  <si>
    <t>033</t>
  </si>
  <si>
    <t>96</t>
  </si>
  <si>
    <t>034</t>
  </si>
  <si>
    <t>94</t>
  </si>
  <si>
    <t>97</t>
  </si>
  <si>
    <t>035</t>
  </si>
  <si>
    <t>71100</t>
  </si>
  <si>
    <t>71140</t>
  </si>
  <si>
    <t>036</t>
  </si>
  <si>
    <t>95</t>
  </si>
  <si>
    <t>037</t>
  </si>
  <si>
    <t>98</t>
  </si>
  <si>
    <t>99</t>
  </si>
  <si>
    <t>99999</t>
  </si>
  <si>
    <t>TABLENAME=UTBL_OBJ5734|FIELDS=D_KA1,D_KA2|VALUES=10604,9222</t>
  </si>
  <si>
    <t>TABLENAME=UTBL_OBJ5734|FIELDS=D_KA1,D_KA2|VALUES=10604,9223</t>
  </si>
  <si>
    <t>TABLENAME=UTBL_OBJ5734|FIELDS=D_KA1,D_KA2|VALUES=10604,9224</t>
  </si>
  <si>
    <t>TABLENAME=UTBL_OBJ5734|FIELDS=D_KA1,D_KA2|VALUES=10604,9234</t>
  </si>
  <si>
    <t>TABLENAME=UTBL_OBJ5734|FIELDS=D_KA1,D_KA2|VALUES=10604,9235</t>
  </si>
  <si>
    <t>TABLENAME=UTBL_OBJ5734|FIELDS=D_KA1,D_KA2|VALUES=10604,9236</t>
  </si>
  <si>
    <t>TABLENAME=UTBL_OBJ5734|FIELDS=D_KA1,D_KA2|VALUES=10604,9237</t>
  </si>
  <si>
    <t>TABLENAME=UTBL_OBJ5734|FIELDS=D_KA1,D_KA2|VALUES=10604,9239</t>
  </si>
  <si>
    <t>TABLENAME=UTBL_OBJ5734|FIELDS=D_KA1,D_KA2|VALUES=10604,9240</t>
  </si>
  <si>
    <t>Чувашская Республика</t>
  </si>
  <si>
    <t>TABLENAME=UTBL_OBJ5734|FIELDS=D_KA1,D_KA2|VALUES=10605,9219</t>
  </si>
  <si>
    <t>TABLENAME=UTBL_OBJ5734|FIELDS=D_KA1,D_KA2|VALUES=10605,4432</t>
  </si>
  <si>
    <t>TABLENAME=UTBL_OBJ5734|FIELDS=D_KA1,D_KA2|VALUES=10605,9220</t>
  </si>
  <si>
    <t>TABLENAME=UTBL_OBJ5734|FIELDS=D_KA1,D_KA2|VALUES=10605,9226</t>
  </si>
  <si>
    <t>TABLENAME=UTBL_OBJ5734|FIELDS=D_KA1,D_KA2|VALUES=10605,9227</t>
  </si>
  <si>
    <t>TABLENAME=UTBL_OBJ5734|FIELDS=D_KA1,D_KA2|VALUES=10605,9228</t>
  </si>
  <si>
    <t>TABLENAME=UTBL_OBJ5734|FIELDS=D_KA1,D_KA2|VALUES=10605,9230</t>
  </si>
  <si>
    <t>TABLENAME=UTBL_OBJ5734|FIELDS=D_KA1,D_KA2|VALUES=10605,9231</t>
  </si>
  <si>
    <t>TABLENAME=UTBL_OBJ5734|FIELDS=D_KA1,D_KA2|VALUES=10605,9232</t>
  </si>
  <si>
    <t>TABLENAME=UTBL_OBJ5734|FIELDS=D_KA1,D_KA2|VALUES=10605,9222</t>
  </si>
  <si>
    <t>TABLENAME=UTBL_OBJ5734|FIELDS=D_KA1,D_KA2|VALUES=10605,9223</t>
  </si>
  <si>
    <t>TABLENAME=UTBL_OBJ5734|FIELDS=D_KA1,D_KA2|VALUES=10605,9224</t>
  </si>
  <si>
    <t>TABLENAME=UTBL_OBJ5734|FIELDS=D_KA1,D_KA2|VALUES=10605,9234</t>
  </si>
  <si>
    <t>TABLENAME=UTBL_OBJ5734|FIELDS=D_KA1,D_KA2|VALUES=10605,9235</t>
  </si>
  <si>
    <t>TABLENAME=UTBL_OBJ5734|FIELDS=D_KA1,D_KA2|VALUES=10605,9236</t>
  </si>
  <si>
    <t>TABLENAME=UTBL_OBJ5734|FIELDS=D_KA1,D_KA2|VALUES=10605,9237</t>
  </si>
  <si>
    <t>TABLENAME=UTBL_OBJ5734|FIELDS=D_KA1,D_KA2|VALUES=10605,9239</t>
  </si>
  <si>
    <t>TABLENAME=UTBL_OBJ5734|FIELDS=D_KA1,D_KA2|VALUES=10605,9240</t>
  </si>
  <si>
    <t>Пермский край</t>
  </si>
  <si>
    <t>TABLENAME=UTBL_OBJ5734|FIELDS=D_KA1,D_KA2|VALUES=10610,9219</t>
  </si>
  <si>
    <t>TABLENAME=UTBL_OBJ5734|FIELDS=D_KA1,D_KA2|VALUES=10610,4432</t>
  </si>
  <si>
    <t>TABLENAME=UTBL_OBJ5734|FIELDS=D_KA1,D_KA2|VALUES=10610,9220</t>
  </si>
  <si>
    <t>TABLENAME=UTBL_OBJ5734|FIELDS=D_KA1,D_KA2|VALUES=10610,9226</t>
  </si>
  <si>
    <t>TABLENAME=UTBL_OBJ5734|FIELDS=D_KA1,D_KA2|VALUES=10610,9227</t>
  </si>
  <si>
    <t>TABLENAME=UTBL_OBJ5734|FIELDS=D_KA1,D_KA2|VALUES=10610,9228</t>
  </si>
  <si>
    <t>TABLENAME=UTBL_OBJ5734|FIELDS=D_KA1,D_KA2|VALUES=10610,9230</t>
  </si>
  <si>
    <t>TABLENAME=UTBL_OBJ5734|FIELDS=D_KA1,D_KA2|VALUES=10610,9231</t>
  </si>
  <si>
    <t>TABLENAME=UTBL_OBJ5734|FIELDS=D_KA1,D_KA2|VALUES=10610,9232</t>
  </si>
  <si>
    <t>TABLENAME=UTBL_OBJ5734|FIELDS=D_KA1,D_KA2|VALUES=10610,9222</t>
  </si>
  <si>
    <t>TABLENAME=UTBL_OBJ5734|FIELDS=D_KA1,D_KA2|VALUES=10610,9223</t>
  </si>
  <si>
    <t>TABLENAME=UTBL_OBJ5734|FIELDS=D_KA1,D_KA2|VALUES=10610,9224</t>
  </si>
  <si>
    <t>TABLENAME=UTBL_OBJ5734|FIELDS=D_KA1,D_KA2|VALUES=10610,9234</t>
  </si>
  <si>
    <t>TABLENAME=UTBL_OBJ5734|FIELDS=D_KA1,D_KA2|VALUES=10610,9235</t>
  </si>
  <si>
    <t>TABLENAME=UTBL_OBJ5734|FIELDS=D_KA1,D_KA2|VALUES=10610,9236</t>
  </si>
  <si>
    <t>TABLENAME=UTBL_OBJ5734|FIELDS=D_KA1,D_KA2|VALUES=10610,9237</t>
  </si>
  <si>
    <t>TABLENAME=UTBL_OBJ5734|FIELDS=D_KA1,D_KA2|VALUES=10610,9239</t>
  </si>
  <si>
    <t>TABLENAME=UTBL_OBJ5734|FIELDS=D_KA1,D_KA2|VALUES=10610,9240</t>
  </si>
  <si>
    <t>Кировская область</t>
  </si>
  <si>
    <t>TABLENAME=UTBL_OBJ5734|FIELDS=D_KA1,D_KA2|VALUES=10606,9219</t>
  </si>
  <si>
    <t>TABLENAME=UTBL_OBJ5734|FIELDS=D_KA1,D_KA2|VALUES=10606,4432</t>
  </si>
  <si>
    <t>TABLENAME=UTBL_OBJ5734|FIELDS=D_KA1,D_KA2|VALUES=10606,9220</t>
  </si>
  <si>
    <t>TABLENAME=UTBL_OBJ5734|FIELDS=D_KA1,D_KA2|VALUES=10606,9226</t>
  </si>
  <si>
    <t>TABLENAME=UTBL_OBJ5734|FIELDS=D_KA1,D_KA2|VALUES=10606,9227</t>
  </si>
  <si>
    <t>TABLENAME=UTBL_OBJ5734|FIELDS=D_KA1,D_KA2|VALUES=10606,9228</t>
  </si>
  <si>
    <t>TABLENAME=UTBL_OBJ5734|FIELDS=D_KA1,D_KA2|VALUES=10606,9230</t>
  </si>
  <si>
    <t>TABLENAME=UTBL_OBJ5734|FIELDS=D_KA1,D_KA2|VALUES=10606,9231</t>
  </si>
  <si>
    <t>TABLENAME=UTBL_OBJ5734|FIELDS=D_KA1,D_KA2|VALUES=10606,9232</t>
  </si>
  <si>
    <t>TABLENAME=UTBL_OBJ5734|FIELDS=D_KA1,D_KA2|VALUES=10606,9222</t>
  </si>
  <si>
    <t>TABLENAME=UTBL_OBJ5734|FIELDS=D_KA1,D_KA2|VALUES=10606,9223</t>
  </si>
  <si>
    <t>TABLENAME=UTBL_OBJ5734|FIELDS=D_KA1,D_KA2|VALUES=10606,9224</t>
  </si>
  <si>
    <t>TABLENAME=UTBL_OBJ5734|FIELDS=D_KA1,D_KA2|VALUES=10606,9234</t>
  </si>
  <si>
    <t>TABLENAME=UTBL_OBJ5734|FIELDS=D_KA1,D_KA2|VALUES=10606,9235</t>
  </si>
  <si>
    <t>TABLENAME=UTBL_OBJ5734|FIELDS=D_KA1,D_KA2|VALUES=10606,9236</t>
  </si>
  <si>
    <t>TABLENAME=UTBL_OBJ5734|FIELDS=D_KA1,D_KA2|VALUES=10606,9237</t>
  </si>
  <si>
    <t>TABLENAME=UTBL_OBJ5734|FIELDS=D_KA1,D_KA2|VALUES=10606,9239</t>
  </si>
  <si>
    <t>TABLENAME=UTBL_OBJ5734|FIELDS=D_KA1,D_KA2|VALUES=10606,9240</t>
  </si>
  <si>
    <t>Нижегородская область</t>
  </si>
  <si>
    <t>TABLENAME=UTBL_OBJ5734|FIELDS=D_KA1,D_KA2|VALUES=10607,9219</t>
  </si>
  <si>
    <t>TABLENAME=UTBL_OBJ5734|FIELDS=D_KA1,D_KA2|VALUES=10607,4432</t>
  </si>
  <si>
    <t>TABLENAME=UTBL_OBJ5734|FIELDS=D_KA1,D_KA2|VALUES=10607,9220</t>
  </si>
  <si>
    <t>TABLENAME=UTBL_OBJ5734|FIELDS=D_KA1,D_KA2|VALUES=10607,9226</t>
  </si>
  <si>
    <t>TABLENAME=UTBL_OBJ5734|FIELDS=D_KA1,D_KA2|VALUES=10607,9227</t>
  </si>
  <si>
    <t>TABLENAME=UTBL_OBJ5734|FIELDS=D_KA1,D_KA2|VALUES=10607,9228</t>
  </si>
  <si>
    <t>TABLENAME=UTBL_OBJ5734|FIELDS=D_KA1,D_KA2|VALUES=10607,9230</t>
  </si>
  <si>
    <t>TABLENAME=UTBL_OBJ5734|FIELDS=D_KA1,D_KA2|VALUES=10607,9231</t>
  </si>
  <si>
    <t>TABLENAME=UTBL_OBJ5734|FIELDS=D_KA1,D_KA2|VALUES=10607,9232</t>
  </si>
  <si>
    <t>TABLENAME=UTBL_OBJ5734|FIELDS=D_KA1,D_KA2|VALUES=10607,9222</t>
  </si>
  <si>
    <t>TABLENAME=UTBL_OBJ5734|FIELDS=D_KA1,D_KA2|VALUES=10607,9223</t>
  </si>
  <si>
    <t>TABLENAME=UTBL_OBJ5734|FIELDS=D_KA1,D_KA2|VALUES=10607,9224</t>
  </si>
  <si>
    <t>TABLENAME=UTBL_OBJ5734|FIELDS=D_KA1,D_KA2|VALUES=10607,9234</t>
  </si>
  <si>
    <t>TABLENAME=UTBL_OBJ5734|FIELDS=D_KA1,D_KA2|VALUES=10607,9235</t>
  </si>
  <si>
    <t>TABLENAME=UTBL_OBJ5734|FIELDS=D_KA1,D_KA2|VALUES=10607,9236</t>
  </si>
  <si>
    <t>TABLENAME=UTBL_OBJ5734|FIELDS=D_KA1,D_KA2|VALUES=10607,9237</t>
  </si>
  <si>
    <t>TABLENAME=UTBL_OBJ5734|FIELDS=D_KA1,D_KA2|VALUES=10607,9239</t>
  </si>
  <si>
    <t>TABLENAME=UTBL_OBJ5734|FIELDS=D_KA1,D_KA2|VALUES=10607,9240</t>
  </si>
  <si>
    <t>Оренбургская область</t>
  </si>
  <si>
    <t>TABLENAME=UTBL_OBJ5734|FIELDS=D_KA1,D_KA2|VALUES=10608,9219</t>
  </si>
  <si>
    <t>TABLENAME=UTBL_OBJ5734|FIELDS=D_KA1,D_KA2|VALUES=10608,4432</t>
  </si>
  <si>
    <t>TABLENAME=UTBL_OBJ5734|FIELDS=D_KA1,D_KA2|VALUES=10608,9220</t>
  </si>
  <si>
    <t>TABLENAME=UTBL_OBJ5734|FIELDS=D_KA1,D_KA2|VALUES=10608,9226</t>
  </si>
  <si>
    <t>TABLENAME=UTBL_OBJ5734|FIELDS=D_KA1,D_KA2|VALUES=10608,9227</t>
  </si>
  <si>
    <t>TABLENAME=UTBL_OBJ5734|FIELDS=D_KA1,D_KA2|VALUES=10608,9228</t>
  </si>
  <si>
    <t>TABLENAME=UTBL_OBJ5734|FIELDS=D_KA1,D_KA2|VALUES=10608,9230</t>
  </si>
  <si>
    <t>TABLENAME=UTBL_OBJ5734|FIELDS=D_KA1,D_KA2|VALUES=10608,9231</t>
  </si>
  <si>
    <t>TABLENAME=UTBL_OBJ5734|FIELDS=D_KA1,D_KA2|VALUES=10608,9232</t>
  </si>
  <si>
    <t>TABLENAME=UTBL_OBJ5734|FIELDS=D_KA1,D_KA2|VALUES=10608,9222</t>
  </si>
  <si>
    <t>TABLENAME=UTBL_OBJ5734|FIELDS=D_KA1,D_KA2|VALUES=10608,9223</t>
  </si>
  <si>
    <t>TABLENAME=UTBL_OBJ5734|FIELDS=D_KA1,D_KA2|VALUES=10608,9224</t>
  </si>
  <si>
    <t>TABLENAME=UTBL_OBJ5734|FIELDS=D_KA1,D_KA2|VALUES=10608,9234</t>
  </si>
  <si>
    <t>TABLENAME=UTBL_OBJ5734|FIELDS=D_KA1,D_KA2|VALUES=10608,9235</t>
  </si>
  <si>
    <t>TABLENAME=UTBL_OBJ5734|FIELDS=D_KA1,D_KA2|VALUES=10608,9236</t>
  </si>
  <si>
    <t>TABLENAME=UTBL_OBJ5734|FIELDS=D_KA1,D_KA2|VALUES=10608,9237</t>
  </si>
  <si>
    <t>TABLENAME=UTBL_OBJ5734|FIELDS=D_KA1,D_KA2|VALUES=10608,9239</t>
  </si>
  <si>
    <t>TABLENAME=UTBL_OBJ5734|FIELDS=D_KA1,D_KA2|VALUES=10608,9240</t>
  </si>
  <si>
    <t>Пензенская область</t>
  </si>
  <si>
    <t>TABLENAME=UTBL_OBJ5734|FIELDS=D_KA1,D_KA2|VALUES=10609,9219</t>
  </si>
  <si>
    <t>TABLENAME=UTBL_OBJ5734|FIELDS=D_KA1,D_KA2|VALUES=10609,4432</t>
  </si>
  <si>
    <t>TABLENAME=UTBL_OBJ5734|FIELDS=D_KA1,D_KA2|VALUES=10609,9220</t>
  </si>
  <si>
    <t>TABLENAME=UTBL_OBJ5734|FIELDS=D_KA1,D_KA2|VALUES=10609,9226</t>
  </si>
  <si>
    <t>TABLENAME=UTBL_OBJ5734|FIELDS=D_KA1,D_KA2|VALUES=10609,9227</t>
  </si>
  <si>
    <t>TABLENAME=UTBL_OBJ5734|FIELDS=D_KA1,D_KA2|VALUES=10609,9228</t>
  </si>
  <si>
    <t>TABLENAME=UTBL_OBJ5734|FIELDS=D_KA1,D_KA2|VALUES=10609,9230</t>
  </si>
  <si>
    <t>TABLENAME=UTBL_OBJ5734|FIELDS=D_KA1,D_KA2|VALUES=10609,9231</t>
  </si>
  <si>
    <t>TABLENAME=UTBL_OBJ5734|FIELDS=D_KA1,D_KA2|VALUES=10609,9232</t>
  </si>
  <si>
    <t>TABLENAME=UTBL_OBJ5734|FIELDS=D_KA1,D_KA2|VALUES=10609,9222</t>
  </si>
  <si>
    <t>TABLENAME=UTBL_OBJ5734|FIELDS=D_KA1,D_KA2|VALUES=10609,9223</t>
  </si>
  <si>
    <t>TABLENAME=UTBL_OBJ5734|FIELDS=D_KA1,D_KA2|VALUES=10609,9224</t>
  </si>
  <si>
    <t>TABLENAME=UTBL_OBJ5734|FIELDS=D_KA1,D_KA2|VALUES=10609,9234</t>
  </si>
  <si>
    <t>TABLENAME=UTBL_OBJ5734|FIELDS=D_KA1,D_KA2|VALUES=10609,9235</t>
  </si>
  <si>
    <t>TABLENAME=UTBL_OBJ5734|FIELDS=D_KA1,D_KA2|VALUES=10609,9236</t>
  </si>
  <si>
    <t>TABLENAME=UTBL_OBJ5734|FIELDS=D_KA1,D_KA2|VALUES=10609,9237</t>
  </si>
  <si>
    <t>TABLENAME=UTBL_OBJ5734|FIELDS=D_KA1,D_KA2|VALUES=10609,9239</t>
  </si>
  <si>
    <t>TABLENAME=UTBL_OBJ5734|FIELDS=D_KA1,D_KA2|VALUES=10609,9240</t>
  </si>
  <si>
    <t>Самарская область</t>
  </si>
  <si>
    <t>TABLENAME=UTBL_OBJ5734|FIELDS=D_KA1,D_KA2|VALUES=10611,9219</t>
  </si>
  <si>
    <t>TABLENAME=UTBL_OBJ5734|FIELDS=D_KA1,D_KA2|VALUES=10611,4432</t>
  </si>
  <si>
    <t>TABLENAME=UTBL_OBJ5734|FIELDS=D_KA1,D_KA2|VALUES=10611,9220</t>
  </si>
  <si>
    <t>TABLENAME=UTBL_OBJ5734|FIELDS=D_KA1,D_KA2|VALUES=10611,9226</t>
  </si>
  <si>
    <t>TABLENAME=UTBL_OBJ5734|FIELDS=D_KA1,D_KA2|VALUES=10611,9227</t>
  </si>
  <si>
    <t>TABLENAME=UTBL_OBJ5734|FIELDS=D_KA1,D_KA2|VALUES=10611,9228</t>
  </si>
  <si>
    <t>TABLENAME=UTBL_OBJ5734|FIELDS=D_KA1,D_KA2|VALUES=10611,9230</t>
  </si>
  <si>
    <t>TABLENAME=UTBL_OBJ5734|FIELDS=D_KA1,D_KA2|VALUES=10611,9231</t>
  </si>
  <si>
    <t>TABLENAME=UTBL_OBJ5734|FIELDS=D_KA1,D_KA2|VALUES=10611,9232</t>
  </si>
  <si>
    <t>TABLENAME=UTBL_OBJ5734|FIELDS=D_KA1,D_KA2|VALUES=10611,9222</t>
  </si>
  <si>
    <t>TABLENAME=UTBL_OBJ5734|FIELDS=D_KA1,D_KA2|VALUES=10611,9223</t>
  </si>
  <si>
    <t>TABLENAME=UTBL_OBJ5734|FIELDS=D_KA1,D_KA2|VALUES=10611,9224</t>
  </si>
  <si>
    <t>TABLENAME=UTBL_OBJ5734|FIELDS=D_KA1,D_KA2|VALUES=10611,9234</t>
  </si>
  <si>
    <t>TABLENAME=UTBL_OBJ5734|FIELDS=D_KA1,D_KA2|VALUES=10611,9235</t>
  </si>
  <si>
    <t>TABLENAME=UTBL_OBJ5734|FIELDS=D_KA1,D_KA2|VALUES=10611,9236</t>
  </si>
  <si>
    <t>TABLENAME=UTBL_OBJ5734|FIELDS=D_KA1,D_KA2|VALUES=10611,9237</t>
  </si>
  <si>
    <t>TABLENAME=UTBL_OBJ5734|FIELDS=D_KA1,D_KA2|VALUES=10611,9239</t>
  </si>
  <si>
    <t>TABLENAME=UTBL_OBJ5734|FIELDS=D_KA1,D_KA2|VALUES=10611,9240</t>
  </si>
  <si>
    <t>Саратовская область</t>
  </si>
  <si>
    <t>TABLENAME=UTBL_OBJ5734|FIELDS=D_KA1,D_KA2|VALUES=10612,9219</t>
  </si>
  <si>
    <t>TABLENAME=UTBL_OBJ5734|FIELDS=D_KA1,D_KA2|VALUES=10612,4432</t>
  </si>
  <si>
    <t>TABLENAME=UTBL_OBJ5734|FIELDS=D_KA1,D_KA2|VALUES=10612,9220</t>
  </si>
  <si>
    <t>TABLENAME=UTBL_OBJ5734|FIELDS=D_KA1,D_KA2|VALUES=10612,9226</t>
  </si>
  <si>
    <t>TABLENAME=UTBL_OBJ5734|FIELDS=D_KA1,D_KA2|VALUES=10612,9227</t>
  </si>
  <si>
    <t>TABLENAME=UTBL_OBJ5734|FIELDS=D_KA1,D_KA2|VALUES=10612,9228</t>
  </si>
  <si>
    <t>TABLENAME=UTBL_OBJ5734|FIELDS=D_KA1,D_KA2|VALUES=10612,9230</t>
  </si>
  <si>
    <t>TABLENAME=UTBL_OBJ5734|FIELDS=D_KA1,D_KA2|VALUES=10612,9231</t>
  </si>
  <si>
    <t>TABLENAME=UTBL_OBJ5734|FIELDS=D_KA1,D_KA2|VALUES=10612,9232</t>
  </si>
  <si>
    <t>TABLENAME=UTBL_OBJ5734|FIELDS=D_KA1,D_KA2|VALUES=10612,9222</t>
  </si>
  <si>
    <t>TABLENAME=UTBL_OBJ5734|FIELDS=D_KA1,D_KA2|VALUES=10612,9223</t>
  </si>
  <si>
    <t>TABLENAME=UTBL_OBJ5734|FIELDS=D_KA1,D_KA2|VALUES=10612,9224</t>
  </si>
  <si>
    <t>TABLENAME=UTBL_OBJ5734|FIELDS=D_KA1,D_KA2|VALUES=10612,9234</t>
  </si>
  <si>
    <t>TABLENAME=UTBL_OBJ5734|FIELDS=D_KA1,D_KA2|VALUES=10612,9235</t>
  </si>
  <si>
    <t>TABLENAME=UTBL_OBJ5734|FIELDS=D_KA1,D_KA2|VALUES=10612,9236</t>
  </si>
  <si>
    <t>TABLENAME=UTBL_OBJ5734|FIELDS=D_KA1,D_KA2|VALUES=10612,9237</t>
  </si>
  <si>
    <t>TABLENAME=UTBL_OBJ5734|FIELDS=D_KA1,D_KA2|VALUES=10612,9239</t>
  </si>
  <si>
    <t>TABLENAME=UTBL_OBJ5734|FIELDS=D_KA1,D_KA2|VALUES=10612,9240</t>
  </si>
  <si>
    <t>Ульяновская область</t>
  </si>
  <si>
    <t>TABLENAME=UTBL_OBJ5734|FIELDS=D_KA1,D_KA2|VALUES=10613,9219</t>
  </si>
  <si>
    <t>TABLENAME=UTBL_OBJ5734|FIELDS=D_KA1,D_KA2|VALUES=10613,4432</t>
  </si>
  <si>
    <t>TABLENAME=UTBL_OBJ5734|FIELDS=D_KA1,D_KA2|VALUES=10613,9220</t>
  </si>
  <si>
    <t>TABLENAME=UTBL_OBJ5734|FIELDS=D_KA1,D_KA2|VALUES=10613,9226</t>
  </si>
  <si>
    <t>TABLENAME=UTBL_OBJ5734|FIELDS=D_KA1,D_KA2|VALUES=10613,9227</t>
  </si>
  <si>
    <t>TABLENAME=UTBL_OBJ5734|FIELDS=D_KA1,D_KA2|VALUES=10613,9228</t>
  </si>
  <si>
    <t>TABLENAME=UTBL_OBJ5734|FIELDS=D_KA1,D_KA2|VALUES=10613,9230</t>
  </si>
  <si>
    <t>TABLENAME=UTBL_OBJ5734|FIELDS=D_KA1,D_KA2|VALUES=10613,9231</t>
  </si>
  <si>
    <t>TABLENAME=UTBL_OBJ5734|FIELDS=D_KA1,D_KA2|VALUES=10613,9232</t>
  </si>
  <si>
    <t>TABLENAME=UTBL_OBJ5734|FIELDS=D_KA1,D_KA2|VALUES=10613,9222</t>
  </si>
  <si>
    <t>TABLENAME=UTBL_OBJ5734|FIELDS=D_KA1,D_KA2|VALUES=10613,9223</t>
  </si>
  <si>
    <t>TABLENAME=UTBL_OBJ5734|FIELDS=D_KA1,D_KA2|VALUES=10613,9224</t>
  </si>
  <si>
    <t>TABLENAME=UTBL_OBJ5734|FIELDS=D_KA1,D_KA2|VALUES=10613,9234</t>
  </si>
  <si>
    <t>TABLENAME=UTBL_OBJ5734|FIELDS=D_KA1,D_KA2|VALUES=10613,9235</t>
  </si>
  <si>
    <t>TABLENAME=UTBL_OBJ5734|FIELDS=D_KA1,D_KA2|VALUES=10613,9236</t>
  </si>
  <si>
    <t>TABLENAME=UTBL_OBJ5734|FIELDS=D_KA1,D_KA2|VALUES=10613,9237</t>
  </si>
  <si>
    <t>TABLENAME=UTBL_OBJ5734|FIELDS=D_KA1,D_KA2|VALUES=10613,9239</t>
  </si>
  <si>
    <t>TABLENAME=UTBL_OBJ5734|FIELDS=D_KA1,D_KA2|VALUES=10613,9240</t>
  </si>
  <si>
    <t>Уральский ФО</t>
  </si>
  <si>
    <t>TABLENAME=UTBL_OBJ5734|FIELDS=D_KA1,D_KA2|VALUES=10615,9219</t>
  </si>
  <si>
    <t>TABLENAME=UTBL_OBJ5734|FIELDS=D_KA1,D_KA2|VALUES=10615,4432</t>
  </si>
  <si>
    <t>TABLENAME=UTBL_OBJ5734|FIELDS=D_KA1,D_KA2|VALUES=10615,9220</t>
  </si>
  <si>
    <t>TABLENAME=UTBL_OBJ5734|FIELDS=D_KA1,D_KA2|VALUES=10615,9226</t>
  </si>
  <si>
    <t>TABLENAME=UTBL_OBJ5734|FIELDS=D_KA1,D_KA2|VALUES=10615,9227</t>
  </si>
  <si>
    <t>TABLENAME=UTBL_OBJ5734|FIELDS=D_KA1,D_KA2|VALUES=10615,9228</t>
  </si>
  <si>
    <t>TABLENAME=UTBL_OBJ5734|FIELDS=D_KA1,D_KA2|VALUES=10615,9230</t>
  </si>
  <si>
    <t>TABLENAME=UTBL_OBJ5734|FIELDS=D_KA1,D_KA2|VALUES=10615,9231</t>
  </si>
  <si>
    <t>TABLENAME=UTBL_OBJ5734|FIELDS=D_KA1,D_KA2|VALUES=10615,9232</t>
  </si>
  <si>
    <t>TABLENAME=UTBL_OBJ5734|FIELDS=D_KA1,D_KA2|VALUES=10615,9222</t>
  </si>
  <si>
    <t>TABLENAME=UTBL_OBJ5734|FIELDS=D_KA1,D_KA2|VALUES=10615,9223</t>
  </si>
  <si>
    <t>TABLENAME=UTBL_OBJ5734|FIELDS=D_KA1,D_KA2|VALUES=10615,9224</t>
  </si>
  <si>
    <t>TABLENAME=UTBL_OBJ5734|FIELDS=D_KA1,D_KA2|VALUES=10615,9234</t>
  </si>
  <si>
    <t>TABLENAME=UTBL_OBJ5734|FIELDS=D_KA1,D_KA2|VALUES=10615,9235</t>
  </si>
  <si>
    <t>TABLENAME=UTBL_OBJ5734|FIELDS=D_KA1,D_KA2|VALUES=10615,9236</t>
  </si>
  <si>
    <t>TABLENAME=UTBL_OBJ5734|FIELDS=D_KA1,D_KA2|VALUES=10615,9237</t>
  </si>
  <si>
    <t>TABLENAME=UTBL_OBJ5734|FIELDS=D_KA1,D_KA2|VALUES=10615,9239</t>
  </si>
  <si>
    <t>TABLENAME=UTBL_OBJ5734|FIELDS=D_KA1,D_KA2|VALUES=10615,9240</t>
  </si>
  <si>
    <t>Курганская область</t>
  </si>
  <si>
    <t>TABLENAME=UTBL_OBJ5734|FIELDS=D_KA1,D_KA2|VALUES=10616,9219</t>
  </si>
  <si>
    <t>TABLENAME=UTBL_OBJ5734|FIELDS=D_KA1,D_KA2|VALUES=10616,4432</t>
  </si>
  <si>
    <t>TABLENAME=UTBL_OBJ5734|FIELDS=D_KA1,D_KA2|VALUES=10616,9220</t>
  </si>
  <si>
    <t>TABLENAME=UTBL_OBJ5734|FIELDS=D_KA1,D_KA2|VALUES=10616,9226</t>
  </si>
  <si>
    <t>TABLENAME=UTBL_OBJ5734|FIELDS=D_KA1,D_KA2|VALUES=10616,9227</t>
  </si>
  <si>
    <t>TABLENAME=UTBL_OBJ5734|FIELDS=D_KA1,D_KA2|VALUES=10616,9228</t>
  </si>
  <si>
    <t>TABLENAME=UTBL_OBJ5734|FIELDS=D_KA1,D_KA2|VALUES=10616,9230</t>
  </si>
  <si>
    <t>TABLENAME=UTBL_OBJ5734|FIELDS=D_KA1,D_KA2|VALUES=10616,9231</t>
  </si>
  <si>
    <t>TABLENAME=UTBL_OBJ5734|FIELDS=D_KA1,D_KA2|VALUES=10616,9232</t>
  </si>
  <si>
    <t>TABLENAME=UTBL_OBJ5734|FIELDS=D_KA1,D_KA2|VALUES=10616,9222</t>
  </si>
  <si>
    <t>TABLENAME=UTBL_OBJ5734|FIELDS=D_KA1,D_KA2|VALUES=10616,9223</t>
  </si>
  <si>
    <t>TABLENAME=UTBL_OBJ5734|FIELDS=D_KA1,D_KA2|VALUES=10616,9224</t>
  </si>
  <si>
    <t>TABLENAME=UTBL_OBJ5734|FIELDS=D_KA1,D_KA2|VALUES=10616,9234</t>
  </si>
  <si>
    <t>TABLENAME=UTBL_OBJ5734|FIELDS=D_KA1,D_KA2|VALUES=10616,9235</t>
  </si>
  <si>
    <t>TABLENAME=UTBL_OBJ5734|FIELDS=D_KA1,D_KA2|VALUES=10616,9236</t>
  </si>
  <si>
    <t>TABLENAME=UTBL_OBJ5734|FIELDS=D_KA1,D_KA2|VALUES=10616,9237</t>
  </si>
  <si>
    <t>TABLENAME=UTBL_OBJ5734|FIELDS=D_KA1,D_KA2|VALUES=10616,9239</t>
  </si>
  <si>
    <t>TABLENAME=UTBL_OBJ5734|FIELDS=D_KA1,D_KA2|VALUES=10616,9240</t>
  </si>
  <si>
    <t>Свердловская область</t>
  </si>
  <si>
    <t>TABLENAME=UTBL_OBJ5734|FIELDS=D_KA1,D_KA2|VALUES=10617,9219</t>
  </si>
  <si>
    <t>TABLENAME=UTBL_OBJ5734|FIELDS=D_KA1,D_KA2|VALUES=10617,4432</t>
  </si>
  <si>
    <t>TABLENAME=UTBL_OBJ5734|FIELDS=D_KA1,D_KA2|VALUES=10617,9220</t>
  </si>
  <si>
    <t>TABLENAME=UTBL_OBJ5734|FIELDS=D_KA1,D_KA2|VALUES=10617,9226</t>
  </si>
  <si>
    <t>TABLENAME=UTBL_OBJ5734|FIELDS=D_KA1,D_KA2|VALUES=10617,9227</t>
  </si>
  <si>
    <t>TABLENAME=UTBL_OBJ5734|FIELDS=D_KA1,D_KA2|VALUES=10617,9228</t>
  </si>
  <si>
    <t>TABLENAME=UTBL_OBJ5734|FIELDS=D_KA1,D_KA2|VALUES=10617,9230</t>
  </si>
  <si>
    <t>TABLENAME=UTBL_OBJ5734|FIELDS=D_KA1,D_KA2|VALUES=10617,9231</t>
  </si>
  <si>
    <t>TABLENAME=UTBL_OBJ5734|FIELDS=D_KA1,D_KA2|VALUES=10617,9232</t>
  </si>
  <si>
    <t>TABLENAME=UTBL_OBJ5734|FIELDS=D_KA1,D_KA2|VALUES=10617,9222</t>
  </si>
  <si>
    <t>TABLENAME=UTBL_OBJ5734|FIELDS=D_KA1,D_KA2|VALUES=10617,9223</t>
  </si>
  <si>
    <t>TABLENAME=UTBL_OBJ5734|FIELDS=D_KA1,D_KA2|VALUES=10617,9224</t>
  </si>
  <si>
    <t>TABLENAME=UTBL_OBJ5734|FIELDS=D_KA1,D_KA2|VALUES=10617,9234</t>
  </si>
  <si>
    <t>TABLENAME=UTBL_OBJ5734|FIELDS=D_KA1,D_KA2|VALUES=10617,9235</t>
  </si>
  <si>
    <t>TABLENAME=UTBL_OBJ5734|FIELDS=D_KA1,D_KA2|VALUES=10617,9236</t>
  </si>
  <si>
    <t>TABLENAME=UTBL_OBJ5734|FIELDS=D_KA1,D_KA2|VALUES=10617,9237</t>
  </si>
  <si>
    <t>TABLENAME=UTBL_OBJ5734|FIELDS=D_KA1,D_KA2|VALUES=10617,9239</t>
  </si>
  <si>
    <t>TABLENAME=UTBL_OBJ5734|FIELDS=D_KA1,D_KA2|VALUES=10617,9240</t>
  </si>
  <si>
    <t>Тюменская область</t>
  </si>
  <si>
    <t>TABLENAME=UTBL_OBJ5734|FIELDS=D_KA1,D_KA2|VALUES=10618,9219</t>
  </si>
  <si>
    <t>TABLENAME=UTBL_OBJ5734|FIELDS=D_KA1,D_KA2|VALUES=10618,4432</t>
  </si>
  <si>
    <t>TABLENAME=UTBL_OBJ5734|FIELDS=D_KA1,D_KA2|VALUES=10618,9220</t>
  </si>
  <si>
    <t>TABLENAME=UTBL_OBJ5734|FIELDS=D_KA1,D_KA2|VALUES=10618,9226</t>
  </si>
  <si>
    <t>TABLENAME=UTBL_OBJ5734|FIELDS=D_KA1,D_KA2|VALUES=10618,9227</t>
  </si>
  <si>
    <t>TABLENAME=UTBL_OBJ5734|FIELDS=D_KA1,D_KA2|VALUES=10618,9228</t>
  </si>
  <si>
    <t>TABLENAME=UTBL_OBJ5734|FIELDS=D_KA1,D_KA2|VALUES=10618,9230</t>
  </si>
  <si>
    <t>TABLENAME=UTBL_OBJ5734|FIELDS=D_KA1,D_KA2|VALUES=10618,9231</t>
  </si>
  <si>
    <t>TABLENAME=UTBL_OBJ5734|FIELDS=D_KA1,D_KA2|VALUES=10618,9232</t>
  </si>
  <si>
    <t>TABLENAME=UTBL_OBJ5734|FIELDS=D_KA1,D_KA2|VALUES=10618,9222</t>
  </si>
  <si>
    <t>TABLENAME=UTBL_OBJ5734|FIELDS=D_KA1,D_KA2|VALUES=10618,9223</t>
  </si>
  <si>
    <t>TABLENAME=UTBL_OBJ5734|FIELDS=D_KA1,D_KA2|VALUES=10618,9224</t>
  </si>
  <si>
    <t>TABLENAME=UTBL_OBJ5734|FIELDS=D_KA1,D_KA2|VALUES=10618,9234</t>
  </si>
  <si>
    <t>TABLENAME=UTBL_OBJ5734|FIELDS=D_KA1,D_KA2|VALUES=10618,9235</t>
  </si>
  <si>
    <t>TABLENAME=UTBL_OBJ5734|FIELDS=D_KA1,D_KA2|VALUES=10618,9236</t>
  </si>
  <si>
    <t>TABLENAME=UTBL_OBJ5734|FIELDS=D_KA1,D_KA2|VALUES=10618,9237</t>
  </si>
  <si>
    <t>TABLENAME=UTBL_OBJ5734|FIELDS=D_KA1,D_KA2|VALUES=10618,9239</t>
  </si>
  <si>
    <t>TABLENAME=UTBL_OBJ5734|FIELDS=D_KA1,D_KA2|VALUES=10618,9240</t>
  </si>
  <si>
    <t>Ханты-Мансийский авт.округ - Югра</t>
  </si>
  <si>
    <t>TABLENAME=UTBL_OBJ5734|FIELDS=D_KA1,D_KA2|VALUES=10620,9219</t>
  </si>
  <si>
    <t>TABLENAME=UTBL_OBJ5734|FIELDS=D_KA1,D_KA2|VALUES=10620,4432</t>
  </si>
  <si>
    <t>TABLENAME=UTBL_OBJ5734|FIELDS=D_KA1,D_KA2|VALUES=10620,9220</t>
  </si>
  <si>
    <t>TABLENAME=UTBL_OBJ5734|FIELDS=D_KA1,D_KA2|VALUES=10620,9226</t>
  </si>
  <si>
    <t>TABLENAME=UTBL_OBJ5734|FIELDS=D_KA1,D_KA2|VALUES=10620,9227</t>
  </si>
  <si>
    <t>TABLENAME=UTBL_OBJ5734|FIELDS=D_KA1,D_KA2|VALUES=10620,9228</t>
  </si>
  <si>
    <t>TABLENAME=UTBL_OBJ5734|FIELDS=D_KA1,D_KA2|VALUES=10620,9230</t>
  </si>
  <si>
    <t>TABLENAME=UTBL_OBJ5734|FIELDS=D_KA1,D_KA2|VALUES=10620,9231</t>
  </si>
  <si>
    <t>TABLENAME=UTBL_OBJ5734|FIELDS=D_KA1,D_KA2|VALUES=10620,9232</t>
  </si>
  <si>
    <t>TABLENAME=UTBL_OBJ5734|FIELDS=D_KA1,D_KA2|VALUES=10620,9222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</si>
</sst>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"/>
    <numFmt numFmtId="166" formatCode="dd\.mm\.yyyy\ hh:mm:ss"/>
    <numFmt numFmtId="167" formatCode="dd\.mm\.yyyy"/>
    <numFmt numFmtId="168" formatCode="hh:mm:ss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61">
      <alignment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61" applyNumberFormat="1" applyFont="1" applyFill="1" applyBorder="1" applyAlignment="1" applyProtection="1">
      <alignment vertical="top"/>
      <protection/>
    </xf>
    <xf numFmtId="0" fontId="3" fillId="0" borderId="12" xfId="61" applyNumberFormat="1" applyFont="1" applyFill="1" applyBorder="1" applyAlignment="1" applyProtection="1">
      <alignment horizontal="left" vertical="center" wrapText="1"/>
      <protection/>
    </xf>
    <xf numFmtId="4" fontId="6" fillId="33" borderId="12" xfId="61" applyNumberFormat="1" applyFont="1" applyFill="1" applyBorder="1" applyAlignment="1" applyProtection="1">
      <alignment horizontal="right" vertical="center"/>
      <protection locked="0"/>
    </xf>
    <xf numFmtId="0" fontId="3" fillId="0" borderId="14" xfId="61" applyNumberFormat="1" applyFont="1" applyFill="1" applyBorder="1" applyAlignment="1" applyProtection="1">
      <alignment vertical="top"/>
      <protection/>
    </xf>
    <xf numFmtId="0" fontId="2" fillId="0" borderId="0" xfId="60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vertical="top"/>
      <protection/>
    </xf>
    <xf numFmtId="0" fontId="3" fillId="0" borderId="11" xfId="60" applyNumberFormat="1" applyFont="1" applyFill="1" applyBorder="1" applyAlignment="1" applyProtection="1">
      <alignment vertical="top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60" applyNumberFormat="1" applyFont="1" applyFill="1" applyBorder="1" applyAlignment="1" applyProtection="1">
      <alignment vertical="top"/>
      <protection/>
    </xf>
    <xf numFmtId="0" fontId="5" fillId="0" borderId="12" xfId="60" applyNumberFormat="1" applyFont="1" applyFill="1" applyBorder="1" applyAlignment="1" applyProtection="1">
      <alignment horizontal="left" vertical="center" wrapText="1"/>
      <protection/>
    </xf>
    <xf numFmtId="4" fontId="6" fillId="33" borderId="12" xfId="60" applyNumberFormat="1" applyFont="1" applyFill="1" applyBorder="1" applyAlignment="1" applyProtection="1">
      <alignment horizontal="right" vertical="center"/>
      <protection locked="0"/>
    </xf>
    <xf numFmtId="4" fontId="6" fillId="34" borderId="12" xfId="60" applyNumberFormat="1" applyFont="1" applyFill="1" applyBorder="1" applyAlignment="1" applyProtection="1">
      <alignment horizontal="right" vertical="center"/>
      <protection locked="0"/>
    </xf>
    <xf numFmtId="0" fontId="3" fillId="0" borderId="12" xfId="60" applyNumberFormat="1" applyFont="1" applyFill="1" applyBorder="1" applyAlignment="1" applyProtection="1">
      <alignment horizontal="left" vertical="center" wrapText="1"/>
      <protection/>
    </xf>
    <xf numFmtId="0" fontId="2" fillId="0" borderId="0" xfId="59">
      <alignment/>
      <protection/>
    </xf>
    <xf numFmtId="0" fontId="3" fillId="0" borderId="11" xfId="59" applyNumberFormat="1" applyFont="1" applyFill="1" applyBorder="1" applyAlignment="1" applyProtection="1">
      <alignment vertical="top"/>
      <protection/>
    </xf>
    <xf numFmtId="0" fontId="5" fillId="0" borderId="12" xfId="59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NumberFormat="1" applyFont="1" applyFill="1" applyBorder="1" applyAlignment="1" applyProtection="1">
      <alignment vertical="top"/>
      <protection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3" fillId="0" borderId="12" xfId="59" applyNumberFormat="1" applyFont="1" applyFill="1" applyBorder="1" applyAlignment="1" applyProtection="1">
      <alignment horizontal="center" vertical="center" wrapText="1"/>
      <protection/>
    </xf>
    <xf numFmtId="4" fontId="6" fillId="33" borderId="12" xfId="59" applyNumberFormat="1" applyFont="1" applyFill="1" applyBorder="1" applyAlignment="1" applyProtection="1">
      <alignment horizontal="right" vertical="center"/>
      <protection locked="0"/>
    </xf>
    <xf numFmtId="4" fontId="6" fillId="34" borderId="12" xfId="59" applyNumberFormat="1" applyFont="1" applyFill="1" applyBorder="1" applyAlignment="1" applyProtection="1">
      <alignment horizontal="right" vertical="center"/>
      <protection locked="0"/>
    </xf>
    <xf numFmtId="0" fontId="2" fillId="0" borderId="0" xfId="58">
      <alignment/>
      <protection/>
    </xf>
    <xf numFmtId="0" fontId="3" fillId="0" borderId="11" xfId="58" applyNumberFormat="1" applyFont="1" applyFill="1" applyBorder="1" applyAlignment="1" applyProtection="1">
      <alignment vertical="top"/>
      <protection/>
    </xf>
    <xf numFmtId="0" fontId="3" fillId="0" borderId="12" xfId="58" applyNumberFormat="1" applyFont="1" applyFill="1" applyBorder="1" applyAlignment="1" applyProtection="1">
      <alignment horizontal="center" vertical="center" wrapText="1"/>
      <protection/>
    </xf>
    <xf numFmtId="0" fontId="3" fillId="0" borderId="13" xfId="58" applyNumberFormat="1" applyFont="1" applyFill="1" applyBorder="1" applyAlignment="1" applyProtection="1">
      <alignment vertical="top"/>
      <protection/>
    </xf>
    <xf numFmtId="0" fontId="3" fillId="0" borderId="12" xfId="58" applyNumberFormat="1" applyFont="1" applyFill="1" applyBorder="1" applyAlignment="1" applyProtection="1">
      <alignment horizontal="left" vertical="center" wrapText="1"/>
      <protection/>
    </xf>
    <xf numFmtId="4" fontId="6" fillId="33" borderId="12" xfId="58" applyNumberFormat="1" applyFont="1" applyFill="1" applyBorder="1" applyAlignment="1" applyProtection="1">
      <alignment horizontal="right" vertical="center"/>
      <protection locked="0"/>
    </xf>
    <xf numFmtId="4" fontId="6" fillId="34" borderId="12" xfId="58" applyNumberFormat="1" applyFont="1" applyFill="1" applyBorder="1" applyAlignment="1" applyProtection="1">
      <alignment horizontal="right" vertical="center"/>
      <protection locked="0"/>
    </xf>
    <xf numFmtId="0" fontId="3" fillId="0" borderId="14" xfId="58" applyNumberFormat="1" applyFont="1" applyFill="1" applyBorder="1" applyAlignment="1" applyProtection="1">
      <alignment vertical="top"/>
      <protection/>
    </xf>
    <xf numFmtId="0" fontId="2" fillId="0" borderId="0" xfId="57">
      <alignment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57" applyNumberFormat="1" applyFont="1" applyFill="1" applyBorder="1" applyAlignment="1" applyProtection="1">
      <alignment vertical="top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NumberFormat="1" applyFont="1" applyFill="1" applyBorder="1" applyAlignment="1" applyProtection="1">
      <alignment vertical="top"/>
      <protection/>
    </xf>
    <xf numFmtId="0" fontId="3" fillId="0" borderId="12" xfId="57" applyNumberFormat="1" applyFont="1" applyFill="1" applyBorder="1" applyAlignment="1" applyProtection="1">
      <alignment horizontal="left" vertical="center" wrapText="1"/>
      <protection/>
    </xf>
    <xf numFmtId="4" fontId="6" fillId="33" borderId="12" xfId="57" applyNumberFormat="1" applyFont="1" applyFill="1" applyBorder="1" applyAlignment="1" applyProtection="1">
      <alignment horizontal="right" vertical="center"/>
      <protection locked="0"/>
    </xf>
    <xf numFmtId="4" fontId="6" fillId="34" borderId="12" xfId="57" applyNumberFormat="1" applyFont="1" applyFill="1" applyBorder="1" applyAlignment="1" applyProtection="1">
      <alignment horizontal="right" vertical="center"/>
      <protection locked="0"/>
    </xf>
    <xf numFmtId="0" fontId="3" fillId="0" borderId="14" xfId="57" applyNumberFormat="1" applyFont="1" applyFill="1" applyBorder="1" applyAlignment="1" applyProtection="1">
      <alignment vertical="top"/>
      <protection/>
    </xf>
    <xf numFmtId="0" fontId="2" fillId="0" borderId="0" xfId="56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56" applyNumberFormat="1" applyFont="1" applyFill="1" applyBorder="1" applyAlignment="1" applyProtection="1">
      <alignment vertical="top"/>
      <protection/>
    </xf>
    <xf numFmtId="0" fontId="3" fillId="0" borderId="12" xfId="56" applyNumberFormat="1" applyFont="1" applyFill="1" applyBorder="1" applyAlignment="1" applyProtection="1">
      <alignment horizontal="center" vertical="center" wrapText="1"/>
      <protection/>
    </xf>
    <xf numFmtId="0" fontId="3" fillId="0" borderId="13" xfId="56" applyNumberFormat="1" applyFont="1" applyFill="1" applyBorder="1" applyAlignment="1" applyProtection="1">
      <alignment vertical="top"/>
      <protection/>
    </xf>
    <xf numFmtId="0" fontId="5" fillId="0" borderId="12" xfId="56" applyNumberFormat="1" applyFont="1" applyFill="1" applyBorder="1" applyAlignment="1" applyProtection="1">
      <alignment vertical="top"/>
      <protection/>
    </xf>
    <xf numFmtId="0" fontId="6" fillId="33" borderId="12" xfId="56" applyNumberFormat="1" applyFont="1" applyFill="1" applyBorder="1" applyAlignment="1" applyProtection="1">
      <alignment vertical="top"/>
      <protection locked="0"/>
    </xf>
    <xf numFmtId="0" fontId="6" fillId="34" borderId="12" xfId="56" applyNumberFormat="1" applyFont="1" applyFill="1" applyBorder="1" applyAlignment="1" applyProtection="1">
      <alignment vertical="top"/>
      <protection locked="0"/>
    </xf>
    <xf numFmtId="0" fontId="3" fillId="0" borderId="12" xfId="56" applyNumberFormat="1" applyFont="1" applyFill="1" applyBorder="1" applyAlignment="1" applyProtection="1">
      <alignment vertical="top"/>
      <protection/>
    </xf>
    <xf numFmtId="0" fontId="3" fillId="0" borderId="14" xfId="56" applyNumberFormat="1" applyFont="1" applyFill="1" applyBorder="1" applyAlignment="1" applyProtection="1">
      <alignment vertical="top"/>
      <protection/>
    </xf>
    <xf numFmtId="0" fontId="2" fillId="0" borderId="0" xfId="55">
      <alignment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horizontal="left" vertical="center" wrapText="1"/>
      <protection/>
    </xf>
    <xf numFmtId="4" fontId="6" fillId="33" borderId="12" xfId="55" applyNumberFormat="1" applyFont="1" applyFill="1" applyBorder="1" applyAlignment="1" applyProtection="1">
      <alignment horizontal="right" vertical="center"/>
      <protection locked="0"/>
    </xf>
    <xf numFmtId="0" fontId="3" fillId="0" borderId="14" xfId="55" applyNumberFormat="1" applyFont="1" applyFill="1" applyBorder="1" applyAlignment="1" applyProtection="1">
      <alignment vertical="top"/>
      <protection/>
    </xf>
    <xf numFmtId="0" fontId="2" fillId="0" borderId="0" xfId="54">
      <alignment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vertical="top"/>
      <protection/>
    </xf>
    <xf numFmtId="0" fontId="3" fillId="0" borderId="12" xfId="54" applyNumberFormat="1" applyFont="1" applyFill="1" applyBorder="1" applyAlignment="1" applyProtection="1">
      <alignment horizontal="left" vertical="center" wrapText="1"/>
      <protection/>
    </xf>
    <xf numFmtId="4" fontId="6" fillId="33" borderId="12" xfId="54" applyNumberFormat="1" applyFont="1" applyFill="1" applyBorder="1" applyAlignment="1" applyProtection="1">
      <alignment horizontal="right" vertical="center"/>
      <protection locked="0"/>
    </xf>
    <xf numFmtId="4" fontId="6" fillId="34" borderId="12" xfId="54" applyNumberFormat="1" applyFont="1" applyFill="1" applyBorder="1" applyAlignment="1" applyProtection="1">
      <alignment horizontal="right" vertical="center"/>
      <protection locked="0"/>
    </xf>
    <xf numFmtId="0" fontId="3" fillId="0" borderId="14" xfId="54" applyNumberFormat="1" applyFont="1" applyFill="1" applyBorder="1" applyAlignment="1" applyProtection="1">
      <alignment vertical="top"/>
      <protection/>
    </xf>
    <xf numFmtId="0" fontId="2" fillId="0" borderId="0" xfId="53">
      <alignment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53" applyNumberFormat="1" applyFont="1" applyFill="1" applyBorder="1" applyAlignment="1" applyProtection="1">
      <alignment vertical="top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vertical="top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horizontal="left" vertical="center" wrapText="1"/>
      <protection/>
    </xf>
    <xf numFmtId="4" fontId="6" fillId="33" borderId="12" xfId="53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53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53" applyNumberFormat="1" applyFont="1" applyFill="1" applyBorder="1" applyAlignment="1" applyProtection="1">
      <alignment horizontal="left" vertical="center" wrapText="1"/>
      <protection/>
    </xf>
    <xf numFmtId="0" fontId="3" fillId="0" borderId="14" xfId="53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center" wrapText="1"/>
      <protection/>
    </xf>
    <xf numFmtId="0" fontId="3" fillId="0" borderId="16" xfId="58" applyNumberFormat="1" applyFont="1" applyFill="1" applyBorder="1" applyAlignment="1" applyProtection="1">
      <alignment vertical="center" wrapText="1"/>
      <protection/>
    </xf>
    <xf numFmtId="0" fontId="3" fillId="0" borderId="15" xfId="59" applyNumberFormat="1" applyFont="1" applyFill="1" applyBorder="1" applyAlignment="1" applyProtection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center" wrapText="1"/>
      <protection/>
    </xf>
    <xf numFmtId="0" fontId="3" fillId="0" borderId="17" xfId="54" applyNumberFormat="1" applyFont="1" applyFill="1" applyBorder="1" applyAlignment="1" applyProtection="1">
      <alignment horizontal="left" vertical="center" wrapText="1"/>
      <protection/>
    </xf>
    <xf numFmtId="0" fontId="3" fillId="0" borderId="18" xfId="54" applyNumberFormat="1" applyFont="1" applyFill="1" applyBorder="1" applyAlignment="1" applyProtection="1">
      <alignment horizontal="left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left" vertical="center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4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left" vertical="center"/>
      <protection/>
    </xf>
    <xf numFmtId="0" fontId="3" fillId="0" borderId="10" xfId="56" applyNumberFormat="1" applyFont="1" applyFill="1" applyBorder="1" applyAlignment="1" applyProtection="1">
      <alignment horizontal="right" vertical="top"/>
      <protection/>
    </xf>
    <xf numFmtId="0" fontId="3" fillId="0" borderId="12" xfId="56" applyNumberFormat="1" applyFont="1" applyFill="1" applyBorder="1" applyAlignment="1" applyProtection="1">
      <alignment horizontal="center" vertical="center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right" vertical="top"/>
      <protection/>
    </xf>
    <xf numFmtId="0" fontId="3" fillId="0" borderId="16" xfId="58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NumberFormat="1" applyFont="1" applyFill="1" applyBorder="1" applyAlignment="1" applyProtection="1">
      <alignment horizontal="center" vertical="center" wrapText="1"/>
      <protection/>
    </xf>
    <xf numFmtId="0" fontId="3" fillId="0" borderId="20" xfId="58" applyNumberFormat="1" applyFont="1" applyFill="1" applyBorder="1" applyAlignment="1" applyProtection="1">
      <alignment horizontal="center" vertical="center" wrapText="1"/>
      <protection/>
    </xf>
    <xf numFmtId="0" fontId="3" fillId="0" borderId="12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NumberFormat="1" applyFont="1" applyFill="1" applyBorder="1" applyAlignment="1" applyProtection="1">
      <alignment horizontal="center" vertical="top"/>
      <protection/>
    </xf>
    <xf numFmtId="0" fontId="3" fillId="0" borderId="10" xfId="58" applyNumberFormat="1" applyFont="1" applyFill="1" applyBorder="1" applyAlignment="1" applyProtection="1">
      <alignment horizontal="right" vertical="top"/>
      <protection/>
    </xf>
    <xf numFmtId="0" fontId="3" fillId="0" borderId="15" xfId="59" applyNumberFormat="1" applyFont="1" applyFill="1" applyBorder="1" applyAlignment="1" applyProtection="1">
      <alignment horizontal="center" vertical="center" wrapText="1"/>
      <protection/>
    </xf>
    <xf numFmtId="0" fontId="3" fillId="0" borderId="17" xfId="59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9" xfId="59" applyNumberFormat="1" applyFont="1" applyFill="1" applyBorder="1" applyAlignment="1" applyProtection="1">
      <alignment horizontal="center" vertical="center" wrapText="1"/>
      <protection/>
    </xf>
    <xf numFmtId="0" fontId="5" fillId="0" borderId="20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right" vertical="center"/>
      <protection/>
    </xf>
    <xf numFmtId="0" fontId="5" fillId="0" borderId="12" xfId="59" applyNumberFormat="1" applyFont="1" applyFill="1" applyBorder="1" applyAlignment="1" applyProtection="1">
      <alignment horizontal="center" vertical="center" wrapText="1"/>
      <protection/>
    </xf>
    <xf numFmtId="0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3" fillId="0" borderId="19" xfId="60" applyNumberFormat="1" applyFont="1" applyFill="1" applyBorder="1" applyAlignment="1" applyProtection="1">
      <alignment horizontal="center" vertical="center" wrapText="1"/>
      <protection/>
    </xf>
    <xf numFmtId="0" fontId="3" fillId="0" borderId="20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0" xfId="60" applyNumberFormat="1" applyFont="1" applyFill="1" applyBorder="1" applyAlignment="1" applyProtection="1">
      <alignment horizontal="right" vertical="top"/>
      <protection/>
    </xf>
    <xf numFmtId="0" fontId="4" fillId="0" borderId="0" xfId="60" applyNumberFormat="1" applyFont="1" applyFill="1" applyBorder="1" applyAlignment="1" applyProtection="1">
      <alignment horizontal="left" vertical="center" wrapText="1"/>
      <protection/>
    </xf>
    <xf numFmtId="0" fontId="3" fillId="0" borderId="10" xfId="60" applyNumberFormat="1" applyFont="1" applyFill="1" applyBorder="1" applyAlignment="1" applyProtection="1">
      <alignment vertical="top"/>
      <protection/>
    </xf>
    <xf numFmtId="0" fontId="4" fillId="0" borderId="0" xfId="61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Обычный_TMP_2" xfId="54"/>
    <cellStyle name="Обычный_TMP_3" xfId="55"/>
    <cellStyle name="Обычный_TMP_4" xfId="56"/>
    <cellStyle name="Обычный_TMP_5" xfId="57"/>
    <cellStyle name="Обычный_TMP_6" xfId="58"/>
    <cellStyle name="Обычный_TMP_7" xfId="59"/>
    <cellStyle name="Обычный_TMP_8" xfId="60"/>
    <cellStyle name="Обычный_TMP_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GR\&#1043;&#1054;&#1051;_&#1052;&#1048;&#104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RF\GOL_BRA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MIRNO~1\LOCALS~1\Temp\&#1052;&#1080;&#1085;&#1079;&#1076;&#1088;&#1072;&#1074;&#1089;&#1086;&#1094;&#1088;&#1072;&#1079;&#1074;&#1080;&#1090;&#1080;&#1103;%20&#1056;&#1086;&#1089;&#1089;&#1080;&#1080;_&#1053;&#1048;&#1048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Муниципальное деление"/>
      <sheetName val="Раздел 7000 справочно"/>
      <sheetName val="Раздел 7000"/>
      <sheetName val="Раздел 6000"/>
      <sheetName val="Раздел 5000"/>
      <sheetName val="Раздел 4000"/>
      <sheetName val="Раздел 3000"/>
      <sheetName val="Раздел 2000 справочно"/>
      <sheetName val="Раздел 2000"/>
      <sheetName val="Раздел 1000"/>
      <sheetName val="Правила"/>
    </sheetNames>
    <sheetDataSet>
      <sheetData sheetId="3">
        <row r="9">
          <cell r="G9">
            <v>62090155503.88999</v>
          </cell>
          <cell r="H9">
            <v>67974239.80000001</v>
          </cell>
          <cell r="I9">
            <v>46725391.77</v>
          </cell>
          <cell r="J9">
            <v>8441314.56</v>
          </cell>
          <cell r="K9">
            <v>62213296450.02</v>
          </cell>
          <cell r="M9">
            <v>4160748466.840001</v>
          </cell>
          <cell r="N9">
            <v>70353150.26</v>
          </cell>
          <cell r="O9">
            <v>4231101617.100001</v>
          </cell>
          <cell r="P9">
            <v>66444398067.12001</v>
          </cell>
          <cell r="R9">
            <v>11813599708.945002</v>
          </cell>
          <cell r="S9">
            <v>3830723826.52</v>
          </cell>
          <cell r="T9">
            <v>2355433078.3499994</v>
          </cell>
          <cell r="U9">
            <v>17999756613.815006</v>
          </cell>
          <cell r="V9">
            <v>84444154680.93497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J9">
            <v>3535840325.56</v>
          </cell>
          <cell r="AK9">
            <v>5101050.56</v>
          </cell>
          <cell r="AL9">
            <v>409647</v>
          </cell>
          <cell r="AM9">
            <v>0</v>
          </cell>
          <cell r="AN9">
            <v>3541351023.12</v>
          </cell>
          <cell r="AP9">
            <v>611405087.5500001</v>
          </cell>
          <cell r="AQ9">
            <v>3848294</v>
          </cell>
          <cell r="AR9">
            <v>615253381.5500001</v>
          </cell>
          <cell r="AS9">
            <v>4156604404.67</v>
          </cell>
          <cell r="AU9">
            <v>3694569209.8999996</v>
          </cell>
          <cell r="AV9">
            <v>1116252993.42</v>
          </cell>
          <cell r="AW9">
            <v>1338446905.98</v>
          </cell>
          <cell r="AX9">
            <v>6149269109.299999</v>
          </cell>
          <cell r="AY9">
            <v>10305873513.97</v>
          </cell>
          <cell r="BB9">
            <v>57157473347.369995</v>
          </cell>
          <cell r="BC9">
            <v>61786778.720000006</v>
          </cell>
          <cell r="BD9">
            <v>46092527.77</v>
          </cell>
          <cell r="BE9">
            <v>8441314.56</v>
          </cell>
          <cell r="BF9">
            <v>57273793968.41999</v>
          </cell>
          <cell r="BH9">
            <v>3410279234.3000007</v>
          </cell>
          <cell r="BI9">
            <v>66504856.260000005</v>
          </cell>
          <cell r="BJ9">
            <v>3476784090.5600004</v>
          </cell>
          <cell r="BK9">
            <v>60750578058.979996</v>
          </cell>
          <cell r="BM9">
            <v>8032869528.675001</v>
          </cell>
          <cell r="BN9">
            <v>2695735014.6</v>
          </cell>
          <cell r="BO9">
            <v>944191533.3700001</v>
          </cell>
          <cell r="BP9">
            <v>11672796076.644997</v>
          </cell>
          <cell r="BQ9">
            <v>72423374135.62498</v>
          </cell>
          <cell r="BT9">
            <v>675682255.5</v>
          </cell>
          <cell r="BU9">
            <v>0</v>
          </cell>
          <cell r="BV9">
            <v>223217</v>
          </cell>
          <cell r="BW9">
            <v>0</v>
          </cell>
          <cell r="BX9">
            <v>675905472.5</v>
          </cell>
          <cell r="BZ9">
            <v>128207346.99000001</v>
          </cell>
          <cell r="CA9">
            <v>0</v>
          </cell>
          <cell r="CB9">
            <v>128207346.99000001</v>
          </cell>
          <cell r="CC9">
            <v>804112819.49</v>
          </cell>
          <cell r="CE9">
            <v>41163984.370000005</v>
          </cell>
          <cell r="CF9">
            <v>18735818.5</v>
          </cell>
          <cell r="CG9">
            <v>22072048</v>
          </cell>
          <cell r="CH9">
            <v>81971850.87</v>
          </cell>
          <cell r="CI9">
            <v>886084670.36</v>
          </cell>
          <cell r="CL9">
            <v>722245985.98</v>
          </cell>
          <cell r="CM9">
            <v>0</v>
          </cell>
          <cell r="CN9">
            <v>0</v>
          </cell>
          <cell r="CO9">
            <v>0</v>
          </cell>
          <cell r="CP9">
            <v>722245985.98</v>
          </cell>
          <cell r="CR9">
            <v>10856798</v>
          </cell>
          <cell r="CS9">
            <v>0</v>
          </cell>
          <cell r="CT9">
            <v>10856798</v>
          </cell>
          <cell r="CU9">
            <v>733102783.98</v>
          </cell>
          <cell r="CW9">
            <v>44996986</v>
          </cell>
          <cell r="CX9">
            <v>0</v>
          </cell>
          <cell r="CY9">
            <v>50722591</v>
          </cell>
          <cell r="CZ9">
            <v>95719577</v>
          </cell>
          <cell r="DA9">
            <v>828822360.98</v>
          </cell>
        </row>
        <row r="10">
          <cell r="G10">
            <v>23324071066.090004</v>
          </cell>
          <cell r="H10">
            <v>0</v>
          </cell>
          <cell r="I10">
            <v>17367382</v>
          </cell>
          <cell r="J10">
            <v>0</v>
          </cell>
          <cell r="K10">
            <v>23341438448.090004</v>
          </cell>
          <cell r="M10">
            <v>2729842574.11</v>
          </cell>
          <cell r="N10">
            <v>41490261.730000004</v>
          </cell>
          <cell r="O10">
            <v>2771332835.84</v>
          </cell>
          <cell r="P10">
            <v>26112771283.930004</v>
          </cell>
          <cell r="R10">
            <v>5950239715.5</v>
          </cell>
          <cell r="S10">
            <v>2052603648.04</v>
          </cell>
          <cell r="T10">
            <v>1389638027.66</v>
          </cell>
          <cell r="U10">
            <v>9392481391.200003</v>
          </cell>
          <cell r="V10">
            <v>35505252675.13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J10">
            <v>1724589248.3</v>
          </cell>
          <cell r="AK10">
            <v>0</v>
          </cell>
          <cell r="AL10">
            <v>400184</v>
          </cell>
          <cell r="AM10">
            <v>0</v>
          </cell>
          <cell r="AN10">
            <v>1724989432.3</v>
          </cell>
          <cell r="AP10">
            <v>431039657.18</v>
          </cell>
          <cell r="AQ10">
            <v>1850850</v>
          </cell>
          <cell r="AR10">
            <v>432890507.18</v>
          </cell>
          <cell r="AS10">
            <v>2157879939.48</v>
          </cell>
          <cell r="AU10">
            <v>2187308779.04</v>
          </cell>
          <cell r="AV10">
            <v>742255638.1600001</v>
          </cell>
          <cell r="AW10">
            <v>816388461.96</v>
          </cell>
          <cell r="AX10">
            <v>3745952879.16</v>
          </cell>
          <cell r="AY10">
            <v>5903832818.64</v>
          </cell>
          <cell r="BB10">
            <v>21079007231.720005</v>
          </cell>
          <cell r="BC10">
            <v>0</v>
          </cell>
          <cell r="BD10">
            <v>16856125</v>
          </cell>
          <cell r="BE10">
            <v>0</v>
          </cell>
          <cell r="BF10">
            <v>21095863356.720005</v>
          </cell>
          <cell r="BH10">
            <v>2240576313.15</v>
          </cell>
          <cell r="BI10">
            <v>39639411.730000004</v>
          </cell>
          <cell r="BJ10">
            <v>2280215724.88</v>
          </cell>
          <cell r="BK10">
            <v>23376079081.600002</v>
          </cell>
          <cell r="BM10">
            <v>3697505342.2700005</v>
          </cell>
          <cell r="BN10">
            <v>1301322777.4900002</v>
          </cell>
          <cell r="BO10">
            <v>539535041.93</v>
          </cell>
          <cell r="BP10">
            <v>5538363161.69</v>
          </cell>
          <cell r="BQ10">
            <v>28914442243.289997</v>
          </cell>
          <cell r="BT10">
            <v>208860729.64</v>
          </cell>
          <cell r="BU10">
            <v>0</v>
          </cell>
          <cell r="BV10">
            <v>111073</v>
          </cell>
          <cell r="BW10">
            <v>0</v>
          </cell>
          <cell r="BX10">
            <v>208971802.64</v>
          </cell>
          <cell r="BZ10">
            <v>50237584.78</v>
          </cell>
          <cell r="CA10">
            <v>0</v>
          </cell>
          <cell r="CB10">
            <v>50237584.78</v>
          </cell>
          <cell r="CC10">
            <v>259209387.41999996</v>
          </cell>
          <cell r="CE10">
            <v>25137199.19</v>
          </cell>
          <cell r="CF10">
            <v>10448190.39</v>
          </cell>
          <cell r="CG10">
            <v>13194995</v>
          </cell>
          <cell r="CH10">
            <v>48780384.58</v>
          </cell>
          <cell r="CI10">
            <v>307989772</v>
          </cell>
          <cell r="CL10">
            <v>311613856.43</v>
          </cell>
          <cell r="CM10">
            <v>0</v>
          </cell>
          <cell r="CN10">
            <v>0</v>
          </cell>
          <cell r="CO10">
            <v>0</v>
          </cell>
          <cell r="CP10">
            <v>311613856.43</v>
          </cell>
          <cell r="CR10">
            <v>7989019</v>
          </cell>
          <cell r="CS10">
            <v>0</v>
          </cell>
          <cell r="CT10">
            <v>7989019</v>
          </cell>
          <cell r="CU10">
            <v>319602875.43</v>
          </cell>
          <cell r="CW10">
            <v>40288395</v>
          </cell>
          <cell r="CX10">
            <v>0</v>
          </cell>
          <cell r="CY10">
            <v>19096570.77</v>
          </cell>
          <cell r="CZ10">
            <v>59384965.77</v>
          </cell>
          <cell r="DA10">
            <v>378987841.2</v>
          </cell>
        </row>
        <row r="11">
          <cell r="G11">
            <v>18027164769.55</v>
          </cell>
          <cell r="H11">
            <v>0</v>
          </cell>
          <cell r="I11">
            <v>13437172</v>
          </cell>
          <cell r="J11">
            <v>0</v>
          </cell>
          <cell r="K11">
            <v>18040601941.55</v>
          </cell>
          <cell r="M11">
            <v>2105647863.8100004</v>
          </cell>
          <cell r="N11">
            <v>31323560.53</v>
          </cell>
          <cell r="O11">
            <v>2136971424.3400002</v>
          </cell>
          <cell r="P11">
            <v>20177573365.89</v>
          </cell>
          <cell r="R11">
            <v>4694966880.969999</v>
          </cell>
          <cell r="S11">
            <v>1654123401.1799998</v>
          </cell>
          <cell r="T11">
            <v>1113018227.75</v>
          </cell>
          <cell r="U11">
            <v>7462108509.900002</v>
          </cell>
          <cell r="V11">
            <v>27639681875.790005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J11">
            <v>1323238314.1799998</v>
          </cell>
          <cell r="AK11">
            <v>0</v>
          </cell>
          <cell r="AL11">
            <v>298182</v>
          </cell>
          <cell r="AM11">
            <v>0</v>
          </cell>
          <cell r="AN11">
            <v>1323536496.1799998</v>
          </cell>
          <cell r="AP11">
            <v>331341206.14000005</v>
          </cell>
          <cell r="AQ11">
            <v>1479876</v>
          </cell>
          <cell r="AR11">
            <v>332821082.14000005</v>
          </cell>
          <cell r="AS11">
            <v>1656357578.3200002</v>
          </cell>
          <cell r="AU11">
            <v>1722550419.87</v>
          </cell>
          <cell r="AV11">
            <v>599965233.69</v>
          </cell>
          <cell r="AW11">
            <v>654388445.9100002</v>
          </cell>
          <cell r="AX11">
            <v>2976904099.4700003</v>
          </cell>
          <cell r="AY11">
            <v>4633261677.79</v>
          </cell>
          <cell r="BB11">
            <v>16304324031.289999</v>
          </cell>
          <cell r="BC11">
            <v>0</v>
          </cell>
          <cell r="BD11">
            <v>13056221</v>
          </cell>
          <cell r="BE11">
            <v>0</v>
          </cell>
          <cell r="BF11">
            <v>16317380252.289999</v>
          </cell>
          <cell r="BH11">
            <v>1729908967.21</v>
          </cell>
          <cell r="BI11">
            <v>29843684.53</v>
          </cell>
          <cell r="BJ11">
            <v>1759752651.7400002</v>
          </cell>
          <cell r="BK11">
            <v>18077132904.03</v>
          </cell>
          <cell r="BM11">
            <v>2920078618.8700004</v>
          </cell>
          <cell r="BN11">
            <v>1047186404.51</v>
          </cell>
          <cell r="BO11">
            <v>430963232.84</v>
          </cell>
          <cell r="BP11">
            <v>4398228256.22</v>
          </cell>
          <cell r="BQ11">
            <v>22475361160.249996</v>
          </cell>
          <cell r="BT11">
            <v>159641954.07999998</v>
          </cell>
          <cell r="BU11">
            <v>0</v>
          </cell>
          <cell r="BV11">
            <v>82769</v>
          </cell>
          <cell r="BW11">
            <v>0</v>
          </cell>
          <cell r="BX11">
            <v>159724723.07999998</v>
          </cell>
          <cell r="BZ11">
            <v>38425810.46</v>
          </cell>
          <cell r="CA11">
            <v>0</v>
          </cell>
          <cell r="CB11">
            <v>38425810.46</v>
          </cell>
          <cell r="CC11">
            <v>198150533.54</v>
          </cell>
          <cell r="CE11">
            <v>19835750.23</v>
          </cell>
          <cell r="CF11">
            <v>8290964.98</v>
          </cell>
          <cell r="CG11">
            <v>10672431</v>
          </cell>
          <cell r="CH11">
            <v>38799146.21</v>
          </cell>
          <cell r="CI11">
            <v>236949679.75</v>
          </cell>
          <cell r="CL11">
            <v>239960470</v>
          </cell>
          <cell r="CM11">
            <v>0</v>
          </cell>
          <cell r="CN11">
            <v>0</v>
          </cell>
          <cell r="CO11">
            <v>0</v>
          </cell>
          <cell r="CP11">
            <v>239960470</v>
          </cell>
          <cell r="CR11">
            <v>5971880</v>
          </cell>
          <cell r="CS11">
            <v>0</v>
          </cell>
          <cell r="CT11">
            <v>5971880</v>
          </cell>
          <cell r="CU11">
            <v>245932350</v>
          </cell>
          <cell r="CW11">
            <v>32502092</v>
          </cell>
          <cell r="CX11">
            <v>0</v>
          </cell>
          <cell r="CY11">
            <v>15674916</v>
          </cell>
          <cell r="CZ11">
            <v>48177008</v>
          </cell>
          <cell r="DA11">
            <v>294109358</v>
          </cell>
        </row>
        <row r="12">
          <cell r="G12">
            <v>11054729.129999999</v>
          </cell>
          <cell r="H12">
            <v>0</v>
          </cell>
          <cell r="I12">
            <v>2000</v>
          </cell>
          <cell r="J12">
            <v>0</v>
          </cell>
          <cell r="K12">
            <v>11056729.129999999</v>
          </cell>
          <cell r="M12">
            <v>46904</v>
          </cell>
          <cell r="N12">
            <v>0</v>
          </cell>
          <cell r="O12">
            <v>46904</v>
          </cell>
          <cell r="P12">
            <v>11103633.129999999</v>
          </cell>
          <cell r="R12">
            <v>16284763.98</v>
          </cell>
          <cell r="S12">
            <v>1168837.44</v>
          </cell>
          <cell r="T12">
            <v>1663634.48</v>
          </cell>
          <cell r="U12">
            <v>19117235.900000002</v>
          </cell>
          <cell r="V12">
            <v>30220869.029999997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J12">
            <v>947642.65</v>
          </cell>
          <cell r="AK12">
            <v>0</v>
          </cell>
          <cell r="AL12">
            <v>0</v>
          </cell>
          <cell r="AM12">
            <v>0</v>
          </cell>
          <cell r="AN12">
            <v>947642.65</v>
          </cell>
          <cell r="AP12">
            <v>37296</v>
          </cell>
          <cell r="AQ12">
            <v>0</v>
          </cell>
          <cell r="AR12">
            <v>37296</v>
          </cell>
          <cell r="AS12">
            <v>984938.65</v>
          </cell>
          <cell r="AU12">
            <v>3666995.36</v>
          </cell>
          <cell r="AV12">
            <v>363449.58</v>
          </cell>
          <cell r="AW12">
            <v>655715.82</v>
          </cell>
          <cell r="AX12">
            <v>4686160.76</v>
          </cell>
          <cell r="AY12">
            <v>5671099.41</v>
          </cell>
          <cell r="BB12">
            <v>8781218.48</v>
          </cell>
          <cell r="BC12">
            <v>0</v>
          </cell>
          <cell r="BD12">
            <v>2000</v>
          </cell>
          <cell r="BE12">
            <v>0</v>
          </cell>
          <cell r="BF12">
            <v>8783218.48</v>
          </cell>
          <cell r="BH12">
            <v>9608</v>
          </cell>
          <cell r="BI12">
            <v>0</v>
          </cell>
          <cell r="BJ12">
            <v>9608</v>
          </cell>
          <cell r="BK12">
            <v>8792826.48</v>
          </cell>
          <cell r="BM12">
            <v>12611126.620000001</v>
          </cell>
          <cell r="BN12">
            <v>816765.86</v>
          </cell>
          <cell r="BO12">
            <v>770483.66</v>
          </cell>
          <cell r="BP12">
            <v>14198376.14</v>
          </cell>
          <cell r="BQ12">
            <v>22991202.619999997</v>
          </cell>
          <cell r="BT12">
            <v>605124</v>
          </cell>
          <cell r="BU12">
            <v>0</v>
          </cell>
          <cell r="BV12">
            <v>0</v>
          </cell>
          <cell r="BW12">
            <v>0</v>
          </cell>
          <cell r="BX12">
            <v>605124</v>
          </cell>
          <cell r="BZ12">
            <v>0</v>
          </cell>
          <cell r="CA12">
            <v>0</v>
          </cell>
          <cell r="CB12">
            <v>0</v>
          </cell>
          <cell r="CC12">
            <v>605124</v>
          </cell>
          <cell r="CE12">
            <v>6642</v>
          </cell>
          <cell r="CF12">
            <v>3312</v>
          </cell>
          <cell r="CG12">
            <v>1856</v>
          </cell>
          <cell r="CH12">
            <v>11810</v>
          </cell>
          <cell r="CI12">
            <v>616934</v>
          </cell>
          <cell r="CL12">
            <v>720744</v>
          </cell>
          <cell r="CM12">
            <v>0</v>
          </cell>
          <cell r="CN12">
            <v>0</v>
          </cell>
          <cell r="CO12">
            <v>0</v>
          </cell>
          <cell r="CP12">
            <v>720744</v>
          </cell>
          <cell r="CR12">
            <v>0</v>
          </cell>
          <cell r="CS12">
            <v>0</v>
          </cell>
          <cell r="CT12">
            <v>0</v>
          </cell>
          <cell r="CU12">
            <v>720744</v>
          </cell>
          <cell r="CW12">
            <v>0</v>
          </cell>
          <cell r="CX12">
            <v>0</v>
          </cell>
          <cell r="CY12">
            <v>220889</v>
          </cell>
          <cell r="CZ12">
            <v>220889</v>
          </cell>
          <cell r="DA12">
            <v>941633</v>
          </cell>
        </row>
        <row r="13">
          <cell r="G13">
            <v>5285851567.410001</v>
          </cell>
          <cell r="H13">
            <v>0</v>
          </cell>
          <cell r="I13">
            <v>3928210</v>
          </cell>
          <cell r="J13">
            <v>0</v>
          </cell>
          <cell r="K13">
            <v>5289779777.410001</v>
          </cell>
          <cell r="M13">
            <v>624147806.3000001</v>
          </cell>
          <cell r="N13">
            <v>10166701.2</v>
          </cell>
          <cell r="O13">
            <v>634314507.5</v>
          </cell>
          <cell r="P13">
            <v>5924094284.910002</v>
          </cell>
          <cell r="R13">
            <v>1238988070.55</v>
          </cell>
          <cell r="S13">
            <v>397311409.42</v>
          </cell>
          <cell r="T13">
            <v>274956165.43</v>
          </cell>
          <cell r="U13">
            <v>1911255645.3999999</v>
          </cell>
          <cell r="V13">
            <v>7835349930.310001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J13">
            <v>400403291.46999997</v>
          </cell>
          <cell r="AK13">
            <v>0</v>
          </cell>
          <cell r="AL13">
            <v>102002</v>
          </cell>
          <cell r="AM13">
            <v>0</v>
          </cell>
          <cell r="AN13">
            <v>400505293.46999997</v>
          </cell>
          <cell r="AP13">
            <v>99661155.03999999</v>
          </cell>
          <cell r="AQ13">
            <v>370974</v>
          </cell>
          <cell r="AR13">
            <v>100032129.03999999</v>
          </cell>
          <cell r="AS13">
            <v>500537422.50999993</v>
          </cell>
          <cell r="AU13">
            <v>461091363.81</v>
          </cell>
          <cell r="AV13">
            <v>141926954.89</v>
          </cell>
          <cell r="AW13">
            <v>161344300.23</v>
          </cell>
          <cell r="AX13">
            <v>764362618.9300001</v>
          </cell>
          <cell r="AY13">
            <v>1264900041.4400003</v>
          </cell>
          <cell r="BB13">
            <v>4765901981.950001</v>
          </cell>
          <cell r="BC13">
            <v>0</v>
          </cell>
          <cell r="BD13">
            <v>3797904</v>
          </cell>
          <cell r="BE13">
            <v>0</v>
          </cell>
          <cell r="BF13">
            <v>4769699885.950001</v>
          </cell>
          <cell r="BH13">
            <v>510657737.94000006</v>
          </cell>
          <cell r="BI13">
            <v>9795727.2</v>
          </cell>
          <cell r="BJ13">
            <v>520453465.14000005</v>
          </cell>
          <cell r="BK13">
            <v>5290153351.09</v>
          </cell>
          <cell r="BM13">
            <v>764815596.7799999</v>
          </cell>
          <cell r="BN13">
            <v>253319607.12</v>
          </cell>
          <cell r="BO13">
            <v>107801325.43000002</v>
          </cell>
          <cell r="BP13">
            <v>1125936529.33</v>
          </cell>
          <cell r="BQ13">
            <v>6416089880.420002</v>
          </cell>
          <cell r="BT13">
            <v>48613651.56</v>
          </cell>
          <cell r="BU13">
            <v>0</v>
          </cell>
          <cell r="BV13">
            <v>28304</v>
          </cell>
          <cell r="BW13">
            <v>0</v>
          </cell>
          <cell r="BX13">
            <v>48641955.56</v>
          </cell>
          <cell r="BZ13">
            <v>11811774.32</v>
          </cell>
          <cell r="CA13">
            <v>0</v>
          </cell>
          <cell r="CB13">
            <v>11811774.32</v>
          </cell>
          <cell r="CC13">
            <v>60453729.88</v>
          </cell>
          <cell r="CE13">
            <v>5294806.96</v>
          </cell>
          <cell r="CF13">
            <v>2153913.41</v>
          </cell>
          <cell r="CG13">
            <v>2520708</v>
          </cell>
          <cell r="CH13">
            <v>9969428.370000001</v>
          </cell>
          <cell r="CI13">
            <v>70423158.25</v>
          </cell>
          <cell r="CL13">
            <v>70932642.43</v>
          </cell>
          <cell r="CM13">
            <v>0</v>
          </cell>
          <cell r="CN13">
            <v>0</v>
          </cell>
          <cell r="CO13">
            <v>0</v>
          </cell>
          <cell r="CP13">
            <v>70932642.43</v>
          </cell>
          <cell r="CR13">
            <v>2017139</v>
          </cell>
          <cell r="CS13">
            <v>0</v>
          </cell>
          <cell r="CT13">
            <v>2017139</v>
          </cell>
          <cell r="CU13">
            <v>72949781.43</v>
          </cell>
          <cell r="CW13">
            <v>7786303</v>
          </cell>
          <cell r="CX13">
            <v>0</v>
          </cell>
          <cell r="CY13">
            <v>3200765.77</v>
          </cell>
          <cell r="CZ13">
            <v>10987068.77</v>
          </cell>
          <cell r="DA13">
            <v>83936850.2</v>
          </cell>
        </row>
        <row r="14">
          <cell r="G14">
            <v>6392042892.409999</v>
          </cell>
          <cell r="H14">
            <v>37219710.45</v>
          </cell>
          <cell r="I14">
            <v>6561296.57</v>
          </cell>
          <cell r="J14">
            <v>7259906.760000001</v>
          </cell>
          <cell r="K14">
            <v>6443083806.189999</v>
          </cell>
          <cell r="M14">
            <v>17153481.52</v>
          </cell>
          <cell r="N14">
            <v>44600</v>
          </cell>
          <cell r="O14">
            <v>17198081.52</v>
          </cell>
          <cell r="P14">
            <v>6460281887.709998</v>
          </cell>
          <cell r="R14">
            <v>1616420469.71</v>
          </cell>
          <cell r="S14">
            <v>735374474.45</v>
          </cell>
          <cell r="T14">
            <v>362151755.7899999</v>
          </cell>
          <cell r="U14">
            <v>2713946699.9500003</v>
          </cell>
          <cell r="V14">
            <v>9174228587.659998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J14">
            <v>497978115.61</v>
          </cell>
          <cell r="AK14">
            <v>1664655</v>
          </cell>
          <cell r="AL14">
            <v>0</v>
          </cell>
          <cell r="AM14">
            <v>0</v>
          </cell>
          <cell r="AN14">
            <v>499642770.61</v>
          </cell>
          <cell r="AP14">
            <v>4335375.73</v>
          </cell>
          <cell r="AQ14">
            <v>44600</v>
          </cell>
          <cell r="AR14">
            <v>4379975.73</v>
          </cell>
          <cell r="AS14">
            <v>504022746.34000003</v>
          </cell>
          <cell r="AU14">
            <v>472779109.76</v>
          </cell>
          <cell r="AV14">
            <v>190617377.62</v>
          </cell>
          <cell r="AW14">
            <v>177204425.03999996</v>
          </cell>
          <cell r="AX14">
            <v>840600912.4200001</v>
          </cell>
          <cell r="AY14">
            <v>1344623658.76</v>
          </cell>
          <cell r="BB14">
            <v>5645091120.489999</v>
          </cell>
          <cell r="BC14">
            <v>34468644.93</v>
          </cell>
          <cell r="BD14">
            <v>6561296.57</v>
          </cell>
          <cell r="BE14">
            <v>7259906.760000001</v>
          </cell>
          <cell r="BF14">
            <v>5693380968.749999</v>
          </cell>
          <cell r="BH14">
            <v>11433141.78</v>
          </cell>
          <cell r="BI14">
            <v>0</v>
          </cell>
          <cell r="BJ14">
            <v>11433141.78</v>
          </cell>
          <cell r="BK14">
            <v>5704814110.529999</v>
          </cell>
          <cell r="BM14">
            <v>1131601810.4900002</v>
          </cell>
          <cell r="BN14">
            <v>539613495.65</v>
          </cell>
          <cell r="BO14">
            <v>170804762.56</v>
          </cell>
          <cell r="BP14">
            <v>1842020068.7000003</v>
          </cell>
          <cell r="BQ14">
            <v>7546834179.2300005</v>
          </cell>
          <cell r="BT14">
            <v>109814019.39</v>
          </cell>
          <cell r="BU14">
            <v>0</v>
          </cell>
          <cell r="BV14">
            <v>0</v>
          </cell>
          <cell r="BW14">
            <v>0</v>
          </cell>
          <cell r="BX14">
            <v>109814019.39</v>
          </cell>
          <cell r="BZ14">
            <v>353584.01</v>
          </cell>
          <cell r="CA14">
            <v>0</v>
          </cell>
          <cell r="CB14">
            <v>353584.01</v>
          </cell>
          <cell r="CC14">
            <v>110167603.4</v>
          </cell>
          <cell r="CE14">
            <v>9177548.46</v>
          </cell>
          <cell r="CF14">
            <v>4516327.18</v>
          </cell>
          <cell r="CG14">
            <v>3584277</v>
          </cell>
          <cell r="CH14">
            <v>17278152.64</v>
          </cell>
          <cell r="CI14">
            <v>127445756.04</v>
          </cell>
          <cell r="CL14">
            <v>140246047.44</v>
          </cell>
          <cell r="CM14">
            <v>0</v>
          </cell>
          <cell r="CN14">
            <v>0</v>
          </cell>
          <cell r="CO14">
            <v>0</v>
          </cell>
          <cell r="CP14">
            <v>140246047.44</v>
          </cell>
          <cell r="CR14">
            <v>1031380</v>
          </cell>
          <cell r="CS14">
            <v>0</v>
          </cell>
          <cell r="CT14">
            <v>1031380</v>
          </cell>
          <cell r="CU14">
            <v>141277427.44</v>
          </cell>
          <cell r="CW14">
            <v>2862001</v>
          </cell>
          <cell r="CX14">
            <v>0</v>
          </cell>
          <cell r="CY14">
            <v>11185565.19</v>
          </cell>
          <cell r="CZ14">
            <v>14047566.19</v>
          </cell>
          <cell r="DA14">
            <v>155324993.63</v>
          </cell>
        </row>
        <row r="15">
          <cell r="G15">
            <v>69458269.78</v>
          </cell>
          <cell r="H15">
            <v>200000</v>
          </cell>
          <cell r="I15">
            <v>4879</v>
          </cell>
          <cell r="J15">
            <v>14794.37</v>
          </cell>
          <cell r="K15">
            <v>69677943.15</v>
          </cell>
          <cell r="M15">
            <v>1531235.36</v>
          </cell>
          <cell r="N15">
            <v>0</v>
          </cell>
          <cell r="O15">
            <v>1531235.36</v>
          </cell>
          <cell r="P15">
            <v>71209178.50999999</v>
          </cell>
          <cell r="R15">
            <v>67018632.20000001</v>
          </cell>
          <cell r="S15">
            <v>15525724.05</v>
          </cell>
          <cell r="T15">
            <v>11194203.149999997</v>
          </cell>
          <cell r="U15">
            <v>93738559.40000002</v>
          </cell>
          <cell r="V15">
            <v>164947737.91000003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J15">
            <v>4995887.95</v>
          </cell>
          <cell r="AK15">
            <v>0</v>
          </cell>
          <cell r="AL15">
            <v>0</v>
          </cell>
          <cell r="AM15">
            <v>0</v>
          </cell>
          <cell r="AN15">
            <v>4995887.95</v>
          </cell>
          <cell r="AP15">
            <v>358682.4</v>
          </cell>
          <cell r="AQ15">
            <v>0</v>
          </cell>
          <cell r="AR15">
            <v>358682.4</v>
          </cell>
          <cell r="AS15">
            <v>5354570.35</v>
          </cell>
          <cell r="AU15">
            <v>21658772.589999996</v>
          </cell>
          <cell r="AV15">
            <v>4226512.86</v>
          </cell>
          <cell r="AW15">
            <v>5452583.57</v>
          </cell>
          <cell r="AX15">
            <v>31337869.020000007</v>
          </cell>
          <cell r="AY15">
            <v>36692439.370000005</v>
          </cell>
          <cell r="BB15">
            <v>50629082.83</v>
          </cell>
          <cell r="BC15">
            <v>200000</v>
          </cell>
          <cell r="BD15">
            <v>4879</v>
          </cell>
          <cell r="BE15">
            <v>14794.37</v>
          </cell>
          <cell r="BF15">
            <v>50848756.199999996</v>
          </cell>
          <cell r="BH15">
            <v>1141821.96</v>
          </cell>
          <cell r="BI15">
            <v>0</v>
          </cell>
          <cell r="BJ15">
            <v>1141821.96</v>
          </cell>
          <cell r="BK15">
            <v>51990578.16</v>
          </cell>
          <cell r="BM15">
            <v>44847799.78</v>
          </cell>
          <cell r="BN15">
            <v>10912813.02</v>
          </cell>
          <cell r="BO15">
            <v>5249450.58</v>
          </cell>
          <cell r="BP15">
            <v>61010063.38</v>
          </cell>
          <cell r="BQ15">
            <v>113000641.54</v>
          </cell>
          <cell r="BT15">
            <v>876698</v>
          </cell>
          <cell r="BU15">
            <v>0</v>
          </cell>
          <cell r="BV15">
            <v>0</v>
          </cell>
          <cell r="BW15">
            <v>0</v>
          </cell>
          <cell r="BX15">
            <v>876698</v>
          </cell>
          <cell r="BZ15">
            <v>6574</v>
          </cell>
          <cell r="CA15">
            <v>0</v>
          </cell>
          <cell r="CB15">
            <v>6574</v>
          </cell>
          <cell r="CC15">
            <v>883272</v>
          </cell>
          <cell r="CE15">
            <v>251501.83</v>
          </cell>
          <cell r="CF15">
            <v>90548.17</v>
          </cell>
          <cell r="CG15">
            <v>104671</v>
          </cell>
          <cell r="CH15">
            <v>446721</v>
          </cell>
          <cell r="CI15">
            <v>1329993</v>
          </cell>
          <cell r="CL15">
            <v>12956601</v>
          </cell>
          <cell r="CM15">
            <v>0</v>
          </cell>
          <cell r="CN15">
            <v>0</v>
          </cell>
          <cell r="CO15">
            <v>0</v>
          </cell>
          <cell r="CP15">
            <v>12956601</v>
          </cell>
          <cell r="CR15">
            <v>24157</v>
          </cell>
          <cell r="CS15">
            <v>0</v>
          </cell>
          <cell r="CT15">
            <v>24157</v>
          </cell>
          <cell r="CU15">
            <v>12980758</v>
          </cell>
          <cell r="CW15">
            <v>260558</v>
          </cell>
          <cell r="CX15">
            <v>0</v>
          </cell>
          <cell r="CY15">
            <v>683348</v>
          </cell>
          <cell r="CZ15">
            <v>943906</v>
          </cell>
          <cell r="DA15">
            <v>13924664</v>
          </cell>
        </row>
        <row r="16">
          <cell r="G16">
            <v>51640772.449999996</v>
          </cell>
          <cell r="H16">
            <v>65800.6</v>
          </cell>
          <cell r="I16">
            <v>48706.4</v>
          </cell>
          <cell r="J16">
            <v>132201.6</v>
          </cell>
          <cell r="K16">
            <v>51887481.05</v>
          </cell>
          <cell r="M16">
            <v>285471</v>
          </cell>
          <cell r="N16">
            <v>0</v>
          </cell>
          <cell r="O16">
            <v>285471</v>
          </cell>
          <cell r="P16">
            <v>52172952.05</v>
          </cell>
          <cell r="R16">
            <v>46633126.59</v>
          </cell>
          <cell r="S16">
            <v>16802604.51</v>
          </cell>
          <cell r="T16">
            <v>7393372.47</v>
          </cell>
          <cell r="U16">
            <v>70829103.57</v>
          </cell>
          <cell r="V16">
            <v>123002055.62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J16">
            <v>3843224.19</v>
          </cell>
          <cell r="AK16">
            <v>0</v>
          </cell>
          <cell r="AL16">
            <v>0</v>
          </cell>
          <cell r="AM16">
            <v>0</v>
          </cell>
          <cell r="AN16">
            <v>3843224.19</v>
          </cell>
          <cell r="AP16">
            <v>191362</v>
          </cell>
          <cell r="AQ16">
            <v>0</v>
          </cell>
          <cell r="AR16">
            <v>191362</v>
          </cell>
          <cell r="AS16">
            <v>4034586.19</v>
          </cell>
          <cell r="AU16">
            <v>11207447.8</v>
          </cell>
          <cell r="AV16">
            <v>11704074.84</v>
          </cell>
          <cell r="AW16">
            <v>3215768.78</v>
          </cell>
          <cell r="AX16">
            <v>26127291.42</v>
          </cell>
          <cell r="AY16">
            <v>30161877.610000007</v>
          </cell>
          <cell r="BB16">
            <v>46680575.339999996</v>
          </cell>
          <cell r="BC16">
            <v>65800.6</v>
          </cell>
          <cell r="BD16">
            <v>48706.4</v>
          </cell>
          <cell r="BE16">
            <v>132201.6</v>
          </cell>
          <cell r="BF16">
            <v>46927283.94</v>
          </cell>
          <cell r="BH16">
            <v>89935</v>
          </cell>
          <cell r="BI16">
            <v>0</v>
          </cell>
          <cell r="BJ16">
            <v>89935</v>
          </cell>
          <cell r="BK16">
            <v>47017218.94</v>
          </cell>
          <cell r="BM16">
            <v>35365041.79</v>
          </cell>
          <cell r="BN16">
            <v>5092213.67</v>
          </cell>
          <cell r="BO16">
            <v>3565989.5</v>
          </cell>
          <cell r="BP16">
            <v>44023244.96000001</v>
          </cell>
          <cell r="BQ16">
            <v>91040463.9</v>
          </cell>
          <cell r="BT16">
            <v>86907</v>
          </cell>
          <cell r="BU16">
            <v>0</v>
          </cell>
          <cell r="BV16">
            <v>0</v>
          </cell>
          <cell r="BW16">
            <v>0</v>
          </cell>
          <cell r="BX16">
            <v>86907</v>
          </cell>
          <cell r="BZ16">
            <v>4174</v>
          </cell>
          <cell r="CA16">
            <v>0</v>
          </cell>
          <cell r="CB16">
            <v>4174</v>
          </cell>
          <cell r="CC16">
            <v>91081</v>
          </cell>
          <cell r="CE16">
            <v>54524</v>
          </cell>
          <cell r="CF16">
            <v>6336</v>
          </cell>
          <cell r="CG16">
            <v>6699</v>
          </cell>
          <cell r="CH16">
            <v>67559</v>
          </cell>
          <cell r="CI16">
            <v>158640</v>
          </cell>
          <cell r="CL16">
            <v>1030065.92</v>
          </cell>
          <cell r="CM16">
            <v>0</v>
          </cell>
          <cell r="CN16">
            <v>0</v>
          </cell>
          <cell r="CO16">
            <v>0</v>
          </cell>
          <cell r="CP16">
            <v>1030065.92</v>
          </cell>
          <cell r="CR16">
            <v>0</v>
          </cell>
          <cell r="CS16">
            <v>0</v>
          </cell>
          <cell r="CT16">
            <v>0</v>
          </cell>
          <cell r="CU16">
            <v>1030065.92</v>
          </cell>
          <cell r="CW16">
            <v>6113</v>
          </cell>
          <cell r="CX16">
            <v>0</v>
          </cell>
          <cell r="CY16">
            <v>604895.19</v>
          </cell>
          <cell r="CZ16">
            <v>611008.19</v>
          </cell>
          <cell r="DA16">
            <v>1641074.11</v>
          </cell>
        </row>
        <row r="17">
          <cell r="G17">
            <v>1907392861.4099998</v>
          </cell>
          <cell r="H17">
            <v>310632</v>
          </cell>
          <cell r="I17">
            <v>1138996.78</v>
          </cell>
          <cell r="J17">
            <v>3453732.17</v>
          </cell>
          <cell r="K17">
            <v>1912296222.36</v>
          </cell>
          <cell r="M17">
            <v>540549</v>
          </cell>
          <cell r="N17">
            <v>0</v>
          </cell>
          <cell r="O17">
            <v>540549</v>
          </cell>
          <cell r="P17">
            <v>1912836771.36</v>
          </cell>
          <cell r="R17">
            <v>215669651.03</v>
          </cell>
          <cell r="S17">
            <v>58099269.29000001</v>
          </cell>
          <cell r="T17">
            <v>26084728.28</v>
          </cell>
          <cell r="U17">
            <v>299853648.6</v>
          </cell>
          <cell r="V17">
            <v>2212690419.9599996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J17">
            <v>161874891.17000002</v>
          </cell>
          <cell r="AK17">
            <v>0</v>
          </cell>
          <cell r="AL17">
            <v>0</v>
          </cell>
          <cell r="AM17">
            <v>0</v>
          </cell>
          <cell r="AN17">
            <v>161874891.17000002</v>
          </cell>
          <cell r="AP17">
            <v>113197</v>
          </cell>
          <cell r="AQ17">
            <v>0</v>
          </cell>
          <cell r="AR17">
            <v>113197</v>
          </cell>
          <cell r="AS17">
            <v>161988088.17000002</v>
          </cell>
          <cell r="AU17">
            <v>54723355.510000005</v>
          </cell>
          <cell r="AV17">
            <v>16254180.200000001</v>
          </cell>
          <cell r="AW17">
            <v>12222280.010000002</v>
          </cell>
          <cell r="AX17">
            <v>83199815.71999998</v>
          </cell>
          <cell r="AY17">
            <v>245187903.89000002</v>
          </cell>
          <cell r="BB17">
            <v>1697235105.7499998</v>
          </cell>
          <cell r="BC17">
            <v>300000</v>
          </cell>
          <cell r="BD17">
            <v>1138996.78</v>
          </cell>
          <cell r="BE17">
            <v>3453732.17</v>
          </cell>
          <cell r="BF17">
            <v>1702127834.6999998</v>
          </cell>
          <cell r="BH17">
            <v>0</v>
          </cell>
          <cell r="BI17">
            <v>0</v>
          </cell>
          <cell r="BJ17">
            <v>0</v>
          </cell>
          <cell r="BK17">
            <v>1702127834.6999998</v>
          </cell>
          <cell r="BM17">
            <v>157149238.41</v>
          </cell>
          <cell r="BN17">
            <v>39993975.39</v>
          </cell>
          <cell r="BO17">
            <v>12954446.27</v>
          </cell>
          <cell r="BP17">
            <v>210097660.07000002</v>
          </cell>
          <cell r="BQ17">
            <v>1912225494.77</v>
          </cell>
          <cell r="BT17">
            <v>28946219.490000002</v>
          </cell>
          <cell r="BU17">
            <v>0</v>
          </cell>
          <cell r="BV17">
            <v>0</v>
          </cell>
          <cell r="BW17">
            <v>0</v>
          </cell>
          <cell r="BX17">
            <v>28946219.490000002</v>
          </cell>
          <cell r="BZ17">
            <v>0</v>
          </cell>
          <cell r="CA17">
            <v>0</v>
          </cell>
          <cell r="CB17">
            <v>0</v>
          </cell>
          <cell r="CC17">
            <v>28946219.490000002</v>
          </cell>
          <cell r="CE17">
            <v>3202496.11</v>
          </cell>
          <cell r="CF17">
            <v>1734528.7</v>
          </cell>
          <cell r="CG17">
            <v>277926</v>
          </cell>
          <cell r="CH17">
            <v>5214950.81</v>
          </cell>
          <cell r="CI17">
            <v>34161170.3</v>
          </cell>
          <cell r="CL17">
            <v>19347277</v>
          </cell>
          <cell r="CM17">
            <v>0</v>
          </cell>
          <cell r="CN17">
            <v>0</v>
          </cell>
          <cell r="CO17">
            <v>0</v>
          </cell>
          <cell r="CP17">
            <v>19347277</v>
          </cell>
          <cell r="CR17">
            <v>427352</v>
          </cell>
          <cell r="CS17">
            <v>0</v>
          </cell>
          <cell r="CT17">
            <v>427352</v>
          </cell>
          <cell r="CU17">
            <v>19774629</v>
          </cell>
          <cell r="CW17">
            <v>594561</v>
          </cell>
          <cell r="CX17">
            <v>0</v>
          </cell>
          <cell r="CY17">
            <v>746661</v>
          </cell>
          <cell r="CZ17">
            <v>1341222</v>
          </cell>
          <cell r="DA17">
            <v>21115851</v>
          </cell>
        </row>
        <row r="18">
          <cell r="G18">
            <v>7220697.48</v>
          </cell>
          <cell r="H18">
            <v>12119474</v>
          </cell>
          <cell r="I18">
            <v>0</v>
          </cell>
          <cell r="J18">
            <v>0</v>
          </cell>
          <cell r="K18">
            <v>19340171.48</v>
          </cell>
          <cell r="M18">
            <v>346354</v>
          </cell>
          <cell r="N18">
            <v>0</v>
          </cell>
          <cell r="O18">
            <v>346354</v>
          </cell>
          <cell r="P18">
            <v>19686525.48</v>
          </cell>
          <cell r="R18">
            <v>66870589.97</v>
          </cell>
          <cell r="S18">
            <v>20946360.94</v>
          </cell>
          <cell r="T18">
            <v>14765321.04</v>
          </cell>
          <cell r="U18">
            <v>102582271.95000002</v>
          </cell>
          <cell r="V18">
            <v>122268797.43000002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J18">
            <v>1051450</v>
          </cell>
          <cell r="AK18">
            <v>0</v>
          </cell>
          <cell r="AL18">
            <v>0</v>
          </cell>
          <cell r="AM18">
            <v>0</v>
          </cell>
          <cell r="AN18">
            <v>1051450</v>
          </cell>
          <cell r="AP18">
            <v>346354</v>
          </cell>
          <cell r="AQ18">
            <v>0</v>
          </cell>
          <cell r="AR18">
            <v>346354</v>
          </cell>
          <cell r="AS18">
            <v>1397804</v>
          </cell>
          <cell r="AU18">
            <v>11960783.860000001</v>
          </cell>
          <cell r="AV18">
            <v>3567221.83</v>
          </cell>
          <cell r="AW18">
            <v>2720715.7</v>
          </cell>
          <cell r="AX18">
            <v>18248721.39</v>
          </cell>
          <cell r="AY18">
            <v>19646525.39</v>
          </cell>
          <cell r="BB18">
            <v>6162338.48</v>
          </cell>
          <cell r="BC18">
            <v>12119474</v>
          </cell>
          <cell r="BD18">
            <v>0</v>
          </cell>
          <cell r="BE18">
            <v>0</v>
          </cell>
          <cell r="BF18">
            <v>18281812.48</v>
          </cell>
          <cell r="BH18">
            <v>0</v>
          </cell>
          <cell r="BI18">
            <v>0</v>
          </cell>
          <cell r="BJ18">
            <v>0</v>
          </cell>
          <cell r="BK18">
            <v>18281812.48</v>
          </cell>
          <cell r="BM18">
            <v>54873462.11</v>
          </cell>
          <cell r="BN18">
            <v>17378345.11</v>
          </cell>
          <cell r="BO18">
            <v>12039716.34</v>
          </cell>
          <cell r="BP18">
            <v>84291523.56000002</v>
          </cell>
          <cell r="BQ18">
            <v>102573336.04000002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E18">
            <v>43</v>
          </cell>
          <cell r="CF18">
            <v>795</v>
          </cell>
          <cell r="CG18">
            <v>4889</v>
          </cell>
          <cell r="CH18">
            <v>5727</v>
          </cell>
          <cell r="CI18">
            <v>5727</v>
          </cell>
          <cell r="CL18">
            <v>6909</v>
          </cell>
          <cell r="CM18">
            <v>0</v>
          </cell>
          <cell r="CN18">
            <v>0</v>
          </cell>
          <cell r="CO18">
            <v>0</v>
          </cell>
          <cell r="CP18">
            <v>6909</v>
          </cell>
          <cell r="CR18">
            <v>0</v>
          </cell>
          <cell r="CS18">
            <v>0</v>
          </cell>
          <cell r="CT18">
            <v>0</v>
          </cell>
          <cell r="CU18">
            <v>6909</v>
          </cell>
          <cell r="CW18">
            <v>36300</v>
          </cell>
          <cell r="CX18">
            <v>0</v>
          </cell>
          <cell r="CY18">
            <v>0</v>
          </cell>
          <cell r="CZ18">
            <v>36300</v>
          </cell>
          <cell r="DA18">
            <v>43209</v>
          </cell>
        </row>
        <row r="19">
          <cell r="G19">
            <v>3353885600.3</v>
          </cell>
          <cell r="H19">
            <v>8993227.7</v>
          </cell>
          <cell r="I19">
            <v>4368796</v>
          </cell>
          <cell r="J19">
            <v>2483940.91</v>
          </cell>
          <cell r="K19">
            <v>3369731564.91</v>
          </cell>
          <cell r="M19">
            <v>2036219</v>
          </cell>
          <cell r="N19">
            <v>0</v>
          </cell>
          <cell r="O19">
            <v>2036219</v>
          </cell>
          <cell r="P19">
            <v>3371767783.91</v>
          </cell>
          <cell r="R19">
            <v>524051706.68999994</v>
          </cell>
          <cell r="S19">
            <v>332953992.74</v>
          </cell>
          <cell r="T19">
            <v>109879624.49</v>
          </cell>
          <cell r="U19">
            <v>966885323.9200001</v>
          </cell>
          <cell r="V19">
            <v>4338653107.83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J19">
            <v>256972945.28</v>
          </cell>
          <cell r="AK19">
            <v>1664655</v>
          </cell>
          <cell r="AL19">
            <v>0</v>
          </cell>
          <cell r="AM19">
            <v>0</v>
          </cell>
          <cell r="AN19">
            <v>258637600.28</v>
          </cell>
          <cell r="AP19">
            <v>291420</v>
          </cell>
          <cell r="AQ19">
            <v>0</v>
          </cell>
          <cell r="AR19">
            <v>291420</v>
          </cell>
          <cell r="AS19">
            <v>258929020.28</v>
          </cell>
          <cell r="AU19">
            <v>136357828.11</v>
          </cell>
          <cell r="AV19">
            <v>60971471.699999996</v>
          </cell>
          <cell r="AW19">
            <v>41699263.13999999</v>
          </cell>
          <cell r="AX19">
            <v>239028562.95</v>
          </cell>
          <cell r="AY19">
            <v>497957583.23</v>
          </cell>
          <cell r="BB19">
            <v>2994391185.58</v>
          </cell>
          <cell r="BC19">
            <v>7328572.7</v>
          </cell>
          <cell r="BD19">
            <v>4368796</v>
          </cell>
          <cell r="BE19">
            <v>2483940.91</v>
          </cell>
          <cell r="BF19">
            <v>3008572495.19</v>
          </cell>
          <cell r="BH19">
            <v>1356170</v>
          </cell>
          <cell r="BI19">
            <v>0</v>
          </cell>
          <cell r="BJ19">
            <v>1356170</v>
          </cell>
          <cell r="BK19">
            <v>3009928665.19</v>
          </cell>
          <cell r="BM19">
            <v>384843603.34999996</v>
          </cell>
          <cell r="BN19">
            <v>270764033.57</v>
          </cell>
          <cell r="BO19">
            <v>60366491.35000002</v>
          </cell>
          <cell r="BP19">
            <v>715974128.27</v>
          </cell>
          <cell r="BQ19">
            <v>3725902793.4599996</v>
          </cell>
          <cell r="BT19">
            <v>49802942.129999995</v>
          </cell>
          <cell r="BU19">
            <v>0</v>
          </cell>
          <cell r="BV19">
            <v>0</v>
          </cell>
          <cell r="BW19">
            <v>0</v>
          </cell>
          <cell r="BX19">
            <v>49802942.129999995</v>
          </cell>
          <cell r="BZ19">
            <v>61700</v>
          </cell>
          <cell r="CA19">
            <v>0</v>
          </cell>
          <cell r="CB19">
            <v>61700</v>
          </cell>
          <cell r="CC19">
            <v>49864642.129999995</v>
          </cell>
          <cell r="CE19">
            <v>2417794.23</v>
          </cell>
          <cell r="CF19">
            <v>1218376.47</v>
          </cell>
          <cell r="CG19">
            <v>1309848</v>
          </cell>
          <cell r="CH19">
            <v>4946018.7</v>
          </cell>
          <cell r="CI19">
            <v>54810660.83</v>
          </cell>
          <cell r="CL19">
            <v>52718527.31</v>
          </cell>
          <cell r="CM19">
            <v>0</v>
          </cell>
          <cell r="CN19">
            <v>0</v>
          </cell>
          <cell r="CO19">
            <v>0</v>
          </cell>
          <cell r="CP19">
            <v>52718527.31</v>
          </cell>
          <cell r="CR19">
            <v>326929</v>
          </cell>
          <cell r="CS19">
            <v>0</v>
          </cell>
          <cell r="CT19">
            <v>326929</v>
          </cell>
          <cell r="CU19">
            <v>53045456.31</v>
          </cell>
          <cell r="CW19">
            <v>432482</v>
          </cell>
          <cell r="CX19">
            <v>0</v>
          </cell>
          <cell r="CY19">
            <v>6504132</v>
          </cell>
          <cell r="CZ19">
            <v>6936614</v>
          </cell>
          <cell r="DA19">
            <v>59982070.31</v>
          </cell>
        </row>
        <row r="20">
          <cell r="G20">
            <v>1002444690.99</v>
          </cell>
          <cell r="H20">
            <v>15530576.149999999</v>
          </cell>
          <cell r="I20">
            <v>999918.39</v>
          </cell>
          <cell r="J20">
            <v>1175237.71</v>
          </cell>
          <cell r="K20">
            <v>1020150423.2400001</v>
          </cell>
          <cell r="M20">
            <v>12413653.16</v>
          </cell>
          <cell r="N20">
            <v>44600</v>
          </cell>
          <cell r="O20">
            <v>12458253.16</v>
          </cell>
          <cell r="P20">
            <v>1032608676.4000001</v>
          </cell>
          <cell r="R20">
            <v>696176763.2299999</v>
          </cell>
          <cell r="S20">
            <v>291046522.92</v>
          </cell>
          <cell r="T20">
            <v>192834506.35999995</v>
          </cell>
          <cell r="U20">
            <v>1180057792.5100002</v>
          </cell>
          <cell r="V20">
            <v>2212666468.91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J20">
            <v>69239717.02000001</v>
          </cell>
          <cell r="AK20">
            <v>0</v>
          </cell>
          <cell r="AL20">
            <v>0</v>
          </cell>
          <cell r="AM20">
            <v>0</v>
          </cell>
          <cell r="AN20">
            <v>69239717.02000001</v>
          </cell>
          <cell r="AP20">
            <v>3034360.33</v>
          </cell>
          <cell r="AQ20">
            <v>44600</v>
          </cell>
          <cell r="AR20">
            <v>3078960.33</v>
          </cell>
          <cell r="AS20">
            <v>72318677.35000001</v>
          </cell>
          <cell r="AU20">
            <v>236870921.89</v>
          </cell>
          <cell r="AV20">
            <v>93893916.19</v>
          </cell>
          <cell r="AW20">
            <v>111893813.84</v>
          </cell>
          <cell r="AX20">
            <v>442658651.91999984</v>
          </cell>
          <cell r="AY20">
            <v>514977329.27</v>
          </cell>
          <cell r="BB20">
            <v>849992832.51</v>
          </cell>
          <cell r="BC20">
            <v>14454797.629999999</v>
          </cell>
          <cell r="BD20">
            <v>999918.39</v>
          </cell>
          <cell r="BE20">
            <v>1175237.71</v>
          </cell>
          <cell r="BF20">
            <v>866622786.2400001</v>
          </cell>
          <cell r="BH20">
            <v>8845214.82</v>
          </cell>
          <cell r="BI20">
            <v>0</v>
          </cell>
          <cell r="BJ20">
            <v>8845214.82</v>
          </cell>
          <cell r="BK20">
            <v>875468001.0600001</v>
          </cell>
          <cell r="BM20">
            <v>454522665.0500001</v>
          </cell>
          <cell r="BN20">
            <v>195472114.89000002</v>
          </cell>
          <cell r="BO20">
            <v>76628668.52</v>
          </cell>
          <cell r="BP20">
            <v>726623448.4599999</v>
          </cell>
          <cell r="BQ20">
            <v>1602091449.5200002</v>
          </cell>
          <cell r="BT20">
            <v>30101252.770000003</v>
          </cell>
          <cell r="BU20">
            <v>0</v>
          </cell>
          <cell r="BV20">
            <v>0</v>
          </cell>
          <cell r="BW20">
            <v>0</v>
          </cell>
          <cell r="BX20">
            <v>30101252.770000003</v>
          </cell>
          <cell r="BZ20">
            <v>281136.01</v>
          </cell>
          <cell r="CA20">
            <v>0</v>
          </cell>
          <cell r="CB20">
            <v>281136.01</v>
          </cell>
          <cell r="CC20">
            <v>30382388.780000005</v>
          </cell>
          <cell r="CE20">
            <v>3251189.29</v>
          </cell>
          <cell r="CF20">
            <v>1465742.84</v>
          </cell>
          <cell r="CG20">
            <v>1880244</v>
          </cell>
          <cell r="CH20">
            <v>6597176.13</v>
          </cell>
          <cell r="CI20">
            <v>36979564.91</v>
          </cell>
          <cell r="CL20">
            <v>54186667.21</v>
          </cell>
          <cell r="CM20">
            <v>0</v>
          </cell>
          <cell r="CN20">
            <v>0</v>
          </cell>
          <cell r="CO20">
            <v>0</v>
          </cell>
          <cell r="CP20">
            <v>54186667.21</v>
          </cell>
          <cell r="CR20">
            <v>252942</v>
          </cell>
          <cell r="CS20">
            <v>0</v>
          </cell>
          <cell r="CT20">
            <v>252942</v>
          </cell>
          <cell r="CU20">
            <v>54439609.21</v>
          </cell>
          <cell r="CW20">
            <v>1531987</v>
          </cell>
          <cell r="CX20">
            <v>0</v>
          </cell>
          <cell r="CY20">
            <v>2646529</v>
          </cell>
          <cell r="CZ20">
            <v>4178516</v>
          </cell>
          <cell r="DA20">
            <v>58618125.21</v>
          </cell>
        </row>
        <row r="21">
          <cell r="G21">
            <v>48225514</v>
          </cell>
          <cell r="H21">
            <v>0</v>
          </cell>
          <cell r="I21">
            <v>0</v>
          </cell>
          <cell r="J21">
            <v>0</v>
          </cell>
          <cell r="K21">
            <v>48225514</v>
          </cell>
          <cell r="M21">
            <v>202775</v>
          </cell>
          <cell r="N21">
            <v>0</v>
          </cell>
          <cell r="O21">
            <v>202775</v>
          </cell>
          <cell r="P21">
            <v>48428289</v>
          </cell>
          <cell r="R21">
            <v>11336788.26</v>
          </cell>
          <cell r="S21">
            <v>859075.59</v>
          </cell>
          <cell r="T21">
            <v>1618294.14</v>
          </cell>
          <cell r="U21">
            <v>13814157.989999998</v>
          </cell>
          <cell r="V21">
            <v>62242446.99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J21">
            <v>4562938.77</v>
          </cell>
          <cell r="AK21">
            <v>0</v>
          </cell>
          <cell r="AL21">
            <v>0</v>
          </cell>
          <cell r="AM21">
            <v>0</v>
          </cell>
          <cell r="AN21">
            <v>4562938.77</v>
          </cell>
          <cell r="AP21">
            <v>0</v>
          </cell>
          <cell r="AQ21">
            <v>0</v>
          </cell>
          <cell r="AR21">
            <v>0</v>
          </cell>
          <cell r="AS21">
            <v>4562938.77</v>
          </cell>
          <cell r="AU21">
            <v>781927.3</v>
          </cell>
          <cell r="AV21">
            <v>129295.83</v>
          </cell>
          <cell r="AW21">
            <v>927547.7</v>
          </cell>
          <cell r="AX21">
            <v>1838770.83</v>
          </cell>
          <cell r="AY21">
            <v>6401709.600000001</v>
          </cell>
          <cell r="BB21">
            <v>43626375.23</v>
          </cell>
          <cell r="BC21">
            <v>0</v>
          </cell>
          <cell r="BD21">
            <v>0</v>
          </cell>
          <cell r="BE21">
            <v>0</v>
          </cell>
          <cell r="BF21">
            <v>43626375.23</v>
          </cell>
          <cell r="BH21">
            <v>0</v>
          </cell>
          <cell r="BI21">
            <v>0</v>
          </cell>
          <cell r="BJ21">
            <v>0</v>
          </cell>
          <cell r="BK21">
            <v>43626375.23</v>
          </cell>
          <cell r="BM21">
            <v>10538304.959999999</v>
          </cell>
          <cell r="BN21">
            <v>729429.76</v>
          </cell>
          <cell r="BO21">
            <v>690746.44</v>
          </cell>
          <cell r="BP21">
            <v>11958481.16</v>
          </cell>
          <cell r="BQ21">
            <v>55584856.38999999</v>
          </cell>
          <cell r="BT21">
            <v>36200</v>
          </cell>
          <cell r="BU21">
            <v>0</v>
          </cell>
          <cell r="BV21">
            <v>0</v>
          </cell>
          <cell r="BW21">
            <v>0</v>
          </cell>
          <cell r="BX21">
            <v>36200</v>
          </cell>
          <cell r="BZ21">
            <v>0</v>
          </cell>
          <cell r="CA21">
            <v>0</v>
          </cell>
          <cell r="CB21">
            <v>0</v>
          </cell>
          <cell r="CC21">
            <v>36200</v>
          </cell>
          <cell r="CE21">
            <v>16556</v>
          </cell>
          <cell r="CF21">
            <v>350</v>
          </cell>
          <cell r="CG21">
            <v>0</v>
          </cell>
          <cell r="CH21">
            <v>16906</v>
          </cell>
          <cell r="CI21">
            <v>53106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R21">
            <v>202775</v>
          </cell>
          <cell r="CS21">
            <v>0</v>
          </cell>
          <cell r="CT21">
            <v>202775</v>
          </cell>
          <cell r="CU21">
            <v>202775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202775</v>
          </cell>
        </row>
        <row r="22">
          <cell r="G22">
            <v>1047294148.7099999</v>
          </cell>
          <cell r="H22">
            <v>3317575.95</v>
          </cell>
          <cell r="I22">
            <v>0</v>
          </cell>
          <cell r="J22">
            <v>0</v>
          </cell>
          <cell r="K22">
            <v>1050611724.66</v>
          </cell>
          <cell r="M22">
            <v>709168.88</v>
          </cell>
          <cell r="N22">
            <v>21685</v>
          </cell>
          <cell r="O22">
            <v>730853.88</v>
          </cell>
          <cell r="P22">
            <v>1051342578.54</v>
          </cell>
          <cell r="R22">
            <v>66784260.09</v>
          </cell>
          <cell r="S22">
            <v>14181888.91</v>
          </cell>
          <cell r="T22">
            <v>6534728.37</v>
          </cell>
          <cell r="U22">
            <v>87500877.37</v>
          </cell>
          <cell r="V22">
            <v>1138843455.91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J22">
            <v>148902737.74</v>
          </cell>
          <cell r="AK22">
            <v>0</v>
          </cell>
          <cell r="AL22">
            <v>0</v>
          </cell>
          <cell r="AM22">
            <v>0</v>
          </cell>
          <cell r="AN22">
            <v>148902737.74</v>
          </cell>
          <cell r="AP22">
            <v>0</v>
          </cell>
          <cell r="AQ22">
            <v>0</v>
          </cell>
          <cell r="AR22">
            <v>0</v>
          </cell>
          <cell r="AS22">
            <v>148902737.74</v>
          </cell>
          <cell r="AU22">
            <v>19013504.43</v>
          </cell>
          <cell r="AV22">
            <v>3130029.48</v>
          </cell>
          <cell r="AW22">
            <v>3946651.36</v>
          </cell>
          <cell r="AX22">
            <v>26090185.27</v>
          </cell>
          <cell r="AY22">
            <v>174992923.01000002</v>
          </cell>
          <cell r="BB22">
            <v>880814023.9699999</v>
          </cell>
          <cell r="BC22">
            <v>3317575.95</v>
          </cell>
          <cell r="BD22">
            <v>0</v>
          </cell>
          <cell r="BE22">
            <v>0</v>
          </cell>
          <cell r="BF22">
            <v>884131599.92</v>
          </cell>
          <cell r="BH22">
            <v>709168.88</v>
          </cell>
          <cell r="BI22">
            <v>21685</v>
          </cell>
          <cell r="BJ22">
            <v>730853.88</v>
          </cell>
          <cell r="BK22">
            <v>884862453.8</v>
          </cell>
          <cell r="BM22">
            <v>47736210.660000004</v>
          </cell>
          <cell r="BN22">
            <v>11016472.43</v>
          </cell>
          <cell r="BO22">
            <v>2455499.01</v>
          </cell>
          <cell r="BP22">
            <v>61208182.1</v>
          </cell>
          <cell r="BQ22">
            <v>946070635.9</v>
          </cell>
          <cell r="BT22">
            <v>9646511</v>
          </cell>
          <cell r="BU22">
            <v>0</v>
          </cell>
          <cell r="BV22">
            <v>0</v>
          </cell>
          <cell r="BW22">
            <v>0</v>
          </cell>
          <cell r="BX22">
            <v>9646511</v>
          </cell>
          <cell r="BZ22">
            <v>0</v>
          </cell>
          <cell r="CA22">
            <v>0</v>
          </cell>
          <cell r="CB22">
            <v>0</v>
          </cell>
          <cell r="CC22">
            <v>9646511</v>
          </cell>
          <cell r="CE22">
            <v>34345</v>
          </cell>
          <cell r="CF22">
            <v>32287</v>
          </cell>
          <cell r="CG22">
            <v>0</v>
          </cell>
          <cell r="CH22">
            <v>66632</v>
          </cell>
          <cell r="CI22">
            <v>9713143</v>
          </cell>
          <cell r="CL22">
            <v>7930876</v>
          </cell>
          <cell r="CM22">
            <v>0</v>
          </cell>
          <cell r="CN22">
            <v>0</v>
          </cell>
          <cell r="CO22">
            <v>0</v>
          </cell>
          <cell r="CP22">
            <v>7930876</v>
          </cell>
          <cell r="CR22">
            <v>0</v>
          </cell>
          <cell r="CS22">
            <v>0</v>
          </cell>
          <cell r="CT22">
            <v>0</v>
          </cell>
          <cell r="CU22">
            <v>7930876</v>
          </cell>
          <cell r="CW22">
            <v>200</v>
          </cell>
          <cell r="CX22">
            <v>0</v>
          </cell>
          <cell r="CY22">
            <v>135678</v>
          </cell>
          <cell r="CZ22">
            <v>135878</v>
          </cell>
          <cell r="DA22">
            <v>8066754</v>
          </cell>
        </row>
        <row r="23">
          <cell r="G23">
            <v>31278521882.680004</v>
          </cell>
          <cell r="H23">
            <v>27436953.4</v>
          </cell>
          <cell r="I23">
            <v>22796713.2</v>
          </cell>
          <cell r="J23">
            <v>1181407.8</v>
          </cell>
          <cell r="K23">
            <v>31329936957.08</v>
          </cell>
          <cell r="M23">
            <v>1412840467.3300002</v>
          </cell>
          <cell r="N23">
            <v>28796603.53</v>
          </cell>
          <cell r="O23">
            <v>1441637070.8600001</v>
          </cell>
          <cell r="P23">
            <v>32771574027.940002</v>
          </cell>
          <cell r="R23">
            <v>4168818475.385001</v>
          </cell>
          <cell r="S23">
            <v>1027704739.53</v>
          </cell>
          <cell r="T23">
            <v>595490272.3900001</v>
          </cell>
          <cell r="U23">
            <v>5792013487.304999</v>
          </cell>
          <cell r="V23">
            <v>38563587515.245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J23">
            <v>1159807285.14</v>
          </cell>
          <cell r="AK23">
            <v>3436395.56</v>
          </cell>
          <cell r="AL23">
            <v>9463</v>
          </cell>
          <cell r="AM23">
            <v>0</v>
          </cell>
          <cell r="AN23">
            <v>1163253143.7</v>
          </cell>
          <cell r="AP23">
            <v>176030054.64000002</v>
          </cell>
          <cell r="AQ23">
            <v>1952844</v>
          </cell>
          <cell r="AR23">
            <v>177982898.64000002</v>
          </cell>
          <cell r="AS23">
            <v>1341236042.3400002</v>
          </cell>
          <cell r="AU23">
            <v>1014685889.37</v>
          </cell>
          <cell r="AV23">
            <v>180120652.32999998</v>
          </cell>
          <cell r="AW23">
            <v>339979819.91999996</v>
          </cell>
          <cell r="AX23">
            <v>1534786361.6200004</v>
          </cell>
          <cell r="AY23">
            <v>2876022403.96</v>
          </cell>
          <cell r="BB23">
            <v>29508934595.960007</v>
          </cell>
          <cell r="BC23">
            <v>24000557.84</v>
          </cell>
          <cell r="BD23">
            <v>22675106.2</v>
          </cell>
          <cell r="BE23">
            <v>1181407.8</v>
          </cell>
          <cell r="BF23">
            <v>29556791667.800003</v>
          </cell>
          <cell r="BH23">
            <v>1157560610.49</v>
          </cell>
          <cell r="BI23">
            <v>26843759.53</v>
          </cell>
          <cell r="BJ23">
            <v>1184404370.02</v>
          </cell>
          <cell r="BK23">
            <v>30741196037.82</v>
          </cell>
          <cell r="BM23">
            <v>3145487860.2949996</v>
          </cell>
          <cell r="BN23">
            <v>843052839.27</v>
          </cell>
          <cell r="BO23">
            <v>230705483.43</v>
          </cell>
          <cell r="BP23">
            <v>4219246182.994999</v>
          </cell>
          <cell r="BQ23">
            <v>34960442220.815</v>
          </cell>
          <cell r="BT23">
            <v>347324795.47</v>
          </cell>
          <cell r="BU23">
            <v>0</v>
          </cell>
          <cell r="BV23">
            <v>112144</v>
          </cell>
          <cell r="BW23">
            <v>0</v>
          </cell>
          <cell r="BX23">
            <v>347436939.47</v>
          </cell>
          <cell r="BZ23">
            <v>77616178.19999999</v>
          </cell>
          <cell r="CA23">
            <v>0</v>
          </cell>
          <cell r="CB23">
            <v>77616178.19999999</v>
          </cell>
          <cell r="CC23">
            <v>425053117.6700001</v>
          </cell>
          <cell r="CE23">
            <v>6798335.72</v>
          </cell>
          <cell r="CF23">
            <v>3738663.93</v>
          </cell>
          <cell r="CG23">
            <v>5292776</v>
          </cell>
          <cell r="CH23">
            <v>15829775.65</v>
          </cell>
          <cell r="CI23">
            <v>440882893.32000005</v>
          </cell>
          <cell r="CL23">
            <v>262455206.11</v>
          </cell>
          <cell r="CM23">
            <v>0</v>
          </cell>
          <cell r="CN23">
            <v>0</v>
          </cell>
          <cell r="CO23">
            <v>0</v>
          </cell>
          <cell r="CP23">
            <v>262455206.11</v>
          </cell>
          <cell r="CR23">
            <v>1633624</v>
          </cell>
          <cell r="CS23">
            <v>0</v>
          </cell>
          <cell r="CT23">
            <v>1633624</v>
          </cell>
          <cell r="CU23">
            <v>264088830.11</v>
          </cell>
          <cell r="CW23">
            <v>1846390</v>
          </cell>
          <cell r="CX23">
            <v>0</v>
          </cell>
          <cell r="CY23">
            <v>20304777.04</v>
          </cell>
          <cell r="CZ23">
            <v>22151167.04</v>
          </cell>
          <cell r="DA23">
            <v>286239997.15</v>
          </cell>
        </row>
        <row r="24">
          <cell r="G24">
            <v>6205371528.189999</v>
          </cell>
          <cell r="H24">
            <v>10787252</v>
          </cell>
          <cell r="I24">
            <v>2731048.75</v>
          </cell>
          <cell r="J24">
            <v>172959.25</v>
          </cell>
          <cell r="K24">
            <v>6219062788.189999</v>
          </cell>
          <cell r="M24">
            <v>69939630.36</v>
          </cell>
          <cell r="N24">
            <v>14784742</v>
          </cell>
          <cell r="O24">
            <v>84724372.36</v>
          </cell>
          <cell r="P24">
            <v>6303787160.549998</v>
          </cell>
          <cell r="R24">
            <v>615990395.6049999</v>
          </cell>
          <cell r="S24">
            <v>288783575.06</v>
          </cell>
          <cell r="T24">
            <v>71288197.52999999</v>
          </cell>
          <cell r="U24">
            <v>976062168.1949999</v>
          </cell>
          <cell r="V24">
            <v>7279849328.745001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J24">
            <v>407827543.37000006</v>
          </cell>
          <cell r="AK24">
            <v>89582</v>
          </cell>
          <cell r="AL24">
            <v>0</v>
          </cell>
          <cell r="AM24">
            <v>0</v>
          </cell>
          <cell r="AN24">
            <v>407917125.37000006</v>
          </cell>
          <cell r="AP24">
            <v>273891.57</v>
          </cell>
          <cell r="AQ24">
            <v>512350</v>
          </cell>
          <cell r="AR24">
            <v>786241.57</v>
          </cell>
          <cell r="AS24">
            <v>408703366.94000006</v>
          </cell>
          <cell r="AU24">
            <v>245421631.7</v>
          </cell>
          <cell r="AV24">
            <v>35712738.8</v>
          </cell>
          <cell r="AW24">
            <v>31575057.11</v>
          </cell>
          <cell r="AX24">
            <v>312709427.60999995</v>
          </cell>
          <cell r="AY24">
            <v>721412794.55</v>
          </cell>
          <cell r="BB24">
            <v>5681278029.94</v>
          </cell>
          <cell r="BC24">
            <v>10697670</v>
          </cell>
          <cell r="BD24">
            <v>2731048.75</v>
          </cell>
          <cell r="BE24">
            <v>172959.25</v>
          </cell>
          <cell r="BF24">
            <v>5694879707.94</v>
          </cell>
          <cell r="BH24">
            <v>69172501.79</v>
          </cell>
          <cell r="BI24">
            <v>14272392</v>
          </cell>
          <cell r="BJ24">
            <v>83444893.79</v>
          </cell>
          <cell r="BK24">
            <v>5778324601.73</v>
          </cell>
          <cell r="BM24">
            <v>370200974.9049999</v>
          </cell>
          <cell r="BN24">
            <v>252508941.26</v>
          </cell>
          <cell r="BO24">
            <v>36017579.42</v>
          </cell>
          <cell r="BP24">
            <v>658727495.5849999</v>
          </cell>
          <cell r="BQ24">
            <v>6437052097.315001</v>
          </cell>
          <cell r="BT24">
            <v>74026974.17</v>
          </cell>
          <cell r="BU24">
            <v>0</v>
          </cell>
          <cell r="BV24">
            <v>0</v>
          </cell>
          <cell r="BW24">
            <v>0</v>
          </cell>
          <cell r="BX24">
            <v>74026974.17</v>
          </cell>
          <cell r="BZ24">
            <v>0</v>
          </cell>
          <cell r="CA24">
            <v>0</v>
          </cell>
          <cell r="CB24">
            <v>0</v>
          </cell>
          <cell r="CC24">
            <v>74026974.17</v>
          </cell>
          <cell r="CE24">
            <v>230789</v>
          </cell>
          <cell r="CF24">
            <v>317471</v>
          </cell>
          <cell r="CG24">
            <v>359219</v>
          </cell>
          <cell r="CH24">
            <v>907479</v>
          </cell>
          <cell r="CI24">
            <v>74934453.17</v>
          </cell>
          <cell r="CL24">
            <v>42238980.71</v>
          </cell>
          <cell r="CM24">
            <v>0</v>
          </cell>
          <cell r="CN24">
            <v>0</v>
          </cell>
          <cell r="CO24">
            <v>0</v>
          </cell>
          <cell r="CP24">
            <v>42238980.71</v>
          </cell>
          <cell r="CR24">
            <v>493237</v>
          </cell>
          <cell r="CS24">
            <v>0</v>
          </cell>
          <cell r="CT24">
            <v>493237</v>
          </cell>
          <cell r="CU24">
            <v>42732217.71</v>
          </cell>
          <cell r="CW24">
            <v>137000</v>
          </cell>
          <cell r="CX24">
            <v>0</v>
          </cell>
          <cell r="CY24">
            <v>3580766</v>
          </cell>
          <cell r="CZ24">
            <v>3717766</v>
          </cell>
          <cell r="DA24">
            <v>46449983.71</v>
          </cell>
        </row>
        <row r="25">
          <cell r="G25">
            <v>4998552273.9800005</v>
          </cell>
          <cell r="H25">
            <v>8263641</v>
          </cell>
          <cell r="I25">
            <v>2731048.75</v>
          </cell>
          <cell r="J25">
            <v>172959.25</v>
          </cell>
          <cell r="K25">
            <v>5009719922.9800005</v>
          </cell>
          <cell r="M25">
            <v>4784844.25</v>
          </cell>
          <cell r="N25">
            <v>14755542</v>
          </cell>
          <cell r="O25">
            <v>19540386.25</v>
          </cell>
          <cell r="P25">
            <v>5029260309.2300005</v>
          </cell>
          <cell r="R25">
            <v>460541073.56499994</v>
          </cell>
          <cell r="S25">
            <v>226443550.93</v>
          </cell>
          <cell r="T25">
            <v>46160797.82999999</v>
          </cell>
          <cell r="U25">
            <v>733145422.3249999</v>
          </cell>
          <cell r="V25">
            <v>5762405731.555001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344284281.74999994</v>
          </cell>
          <cell r="AK25">
            <v>0</v>
          </cell>
          <cell r="AL25">
            <v>0</v>
          </cell>
          <cell r="AM25">
            <v>0</v>
          </cell>
          <cell r="AN25">
            <v>344284281.74999994</v>
          </cell>
          <cell r="AP25">
            <v>75030.57</v>
          </cell>
          <cell r="AQ25">
            <v>512350</v>
          </cell>
          <cell r="AR25">
            <v>587380.57</v>
          </cell>
          <cell r="AS25">
            <v>344871662.31999993</v>
          </cell>
          <cell r="AU25">
            <v>187807877.55</v>
          </cell>
          <cell r="AV25">
            <v>22078239.619999997</v>
          </cell>
          <cell r="AW25">
            <v>23020519.71</v>
          </cell>
          <cell r="AX25">
            <v>232906636.87999997</v>
          </cell>
          <cell r="AY25">
            <v>577778299.2</v>
          </cell>
          <cell r="BB25">
            <v>4583347986.44</v>
          </cell>
          <cell r="BC25">
            <v>8263641</v>
          </cell>
          <cell r="BD25">
            <v>2731048.75</v>
          </cell>
          <cell r="BE25">
            <v>172959.25</v>
          </cell>
          <cell r="BF25">
            <v>4594515635.44</v>
          </cell>
          <cell r="BH25">
            <v>4216576.68</v>
          </cell>
          <cell r="BI25">
            <v>14243192</v>
          </cell>
          <cell r="BJ25">
            <v>18459768.68</v>
          </cell>
          <cell r="BK25">
            <v>4612975404.119999</v>
          </cell>
          <cell r="BM25">
            <v>272615301.0149999</v>
          </cell>
          <cell r="BN25">
            <v>204190150.31</v>
          </cell>
          <cell r="BO25">
            <v>22889788.12</v>
          </cell>
          <cell r="BP25">
            <v>499695239.445</v>
          </cell>
          <cell r="BQ25">
            <v>5112670643.565</v>
          </cell>
          <cell r="BT25">
            <v>58911275.61</v>
          </cell>
          <cell r="BU25">
            <v>0</v>
          </cell>
          <cell r="BV25">
            <v>0</v>
          </cell>
          <cell r="BW25">
            <v>0</v>
          </cell>
          <cell r="BX25">
            <v>58911275.61</v>
          </cell>
          <cell r="BZ25">
            <v>0</v>
          </cell>
          <cell r="CA25">
            <v>0</v>
          </cell>
          <cell r="CB25">
            <v>0</v>
          </cell>
          <cell r="CC25">
            <v>58911275.61</v>
          </cell>
          <cell r="CE25">
            <v>117895</v>
          </cell>
          <cell r="CF25">
            <v>175161</v>
          </cell>
          <cell r="CG25">
            <v>178590</v>
          </cell>
          <cell r="CH25">
            <v>471646</v>
          </cell>
          <cell r="CI25">
            <v>59382921.61</v>
          </cell>
          <cell r="CL25">
            <v>12008730.18</v>
          </cell>
          <cell r="CM25">
            <v>0</v>
          </cell>
          <cell r="CN25">
            <v>0</v>
          </cell>
          <cell r="CO25">
            <v>0</v>
          </cell>
          <cell r="CP25">
            <v>12008730.18</v>
          </cell>
          <cell r="CR25">
            <v>493237</v>
          </cell>
          <cell r="CS25">
            <v>0</v>
          </cell>
          <cell r="CT25">
            <v>493237</v>
          </cell>
          <cell r="CU25">
            <v>12501967.18</v>
          </cell>
          <cell r="CW25">
            <v>0</v>
          </cell>
          <cell r="CX25">
            <v>0</v>
          </cell>
          <cell r="CY25">
            <v>71900</v>
          </cell>
          <cell r="CZ25">
            <v>71900</v>
          </cell>
          <cell r="DA25">
            <v>12573867.18</v>
          </cell>
        </row>
        <row r="26">
          <cell r="G26">
            <v>367424252.58</v>
          </cell>
          <cell r="H26">
            <v>704918</v>
          </cell>
          <cell r="I26">
            <v>0</v>
          </cell>
          <cell r="J26">
            <v>0</v>
          </cell>
          <cell r="K26">
            <v>368129170.58</v>
          </cell>
          <cell r="M26">
            <v>65017193.11</v>
          </cell>
          <cell r="N26">
            <v>14000</v>
          </cell>
          <cell r="O26">
            <v>65031193.11</v>
          </cell>
          <cell r="P26">
            <v>433160363.69000006</v>
          </cell>
          <cell r="R26">
            <v>16874621.7</v>
          </cell>
          <cell r="S26">
            <v>8394305.370000001</v>
          </cell>
          <cell r="T26">
            <v>2389402.79</v>
          </cell>
          <cell r="U26">
            <v>27658329.86</v>
          </cell>
          <cell r="V26">
            <v>460818693.54999995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J26">
            <v>15405252.530000003</v>
          </cell>
          <cell r="AK26">
            <v>0</v>
          </cell>
          <cell r="AL26">
            <v>0</v>
          </cell>
          <cell r="AM26">
            <v>0</v>
          </cell>
          <cell r="AN26">
            <v>15405252.530000003</v>
          </cell>
          <cell r="AP26">
            <v>78938</v>
          </cell>
          <cell r="AQ26">
            <v>0</v>
          </cell>
          <cell r="AR26">
            <v>78938</v>
          </cell>
          <cell r="AS26">
            <v>15484190.530000003</v>
          </cell>
          <cell r="AU26">
            <v>6797648.02</v>
          </cell>
          <cell r="AV26">
            <v>1295522.06</v>
          </cell>
          <cell r="AW26">
            <v>840628.63</v>
          </cell>
          <cell r="AX26">
            <v>8933798.709999999</v>
          </cell>
          <cell r="AY26">
            <v>24417989.240000002</v>
          </cell>
          <cell r="BB26">
            <v>350635442.05</v>
          </cell>
          <cell r="BC26">
            <v>704918</v>
          </cell>
          <cell r="BD26">
            <v>0</v>
          </cell>
          <cell r="BE26">
            <v>0</v>
          </cell>
          <cell r="BF26">
            <v>351340360.05</v>
          </cell>
          <cell r="BH26">
            <v>64938255.11</v>
          </cell>
          <cell r="BI26">
            <v>14000</v>
          </cell>
          <cell r="BJ26">
            <v>64952255.11</v>
          </cell>
          <cell r="BK26">
            <v>416292615.16</v>
          </cell>
          <cell r="BM26">
            <v>10069128.68</v>
          </cell>
          <cell r="BN26">
            <v>7055964.3100000005</v>
          </cell>
          <cell r="BO26">
            <v>1547289.16</v>
          </cell>
          <cell r="BP26">
            <v>18672382.15</v>
          </cell>
          <cell r="BQ26">
            <v>434964997.31</v>
          </cell>
          <cell r="BT26">
            <v>1383558</v>
          </cell>
          <cell r="BU26">
            <v>0</v>
          </cell>
          <cell r="BV26">
            <v>0</v>
          </cell>
          <cell r="BW26">
            <v>0</v>
          </cell>
          <cell r="BX26">
            <v>1383558</v>
          </cell>
          <cell r="BZ26">
            <v>0</v>
          </cell>
          <cell r="CA26">
            <v>0</v>
          </cell>
          <cell r="CB26">
            <v>0</v>
          </cell>
          <cell r="CC26">
            <v>1383558</v>
          </cell>
          <cell r="CE26">
            <v>7845</v>
          </cell>
          <cell r="CF26">
            <v>42819</v>
          </cell>
          <cell r="CG26">
            <v>1485</v>
          </cell>
          <cell r="CH26">
            <v>52149</v>
          </cell>
          <cell r="CI26">
            <v>1435707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G27">
            <v>839395001.6299999</v>
          </cell>
          <cell r="H27">
            <v>1818693</v>
          </cell>
          <cell r="I27">
            <v>0</v>
          </cell>
          <cell r="J27">
            <v>0</v>
          </cell>
          <cell r="K27">
            <v>841213694.6299999</v>
          </cell>
          <cell r="M27">
            <v>137593</v>
          </cell>
          <cell r="N27">
            <v>15200</v>
          </cell>
          <cell r="O27">
            <v>152793</v>
          </cell>
          <cell r="P27">
            <v>841366487.6299999</v>
          </cell>
          <cell r="R27">
            <v>138574700.34</v>
          </cell>
          <cell r="S27">
            <v>53945718.76</v>
          </cell>
          <cell r="T27">
            <v>22737996.909999996</v>
          </cell>
          <cell r="U27">
            <v>215258416.01</v>
          </cell>
          <cell r="V27">
            <v>1056624903.6399997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J27">
            <v>48138009.089999996</v>
          </cell>
          <cell r="AK27">
            <v>89582</v>
          </cell>
          <cell r="AL27">
            <v>0</v>
          </cell>
          <cell r="AM27">
            <v>0</v>
          </cell>
          <cell r="AN27">
            <v>48227591.089999996</v>
          </cell>
          <cell r="AP27">
            <v>119923</v>
          </cell>
          <cell r="AQ27">
            <v>0</v>
          </cell>
          <cell r="AR27">
            <v>119923</v>
          </cell>
          <cell r="AS27">
            <v>48347514.089999996</v>
          </cell>
          <cell r="AU27">
            <v>50816106.13</v>
          </cell>
          <cell r="AV27">
            <v>12338977.120000001</v>
          </cell>
          <cell r="AW27">
            <v>7713908.7700000005</v>
          </cell>
          <cell r="AX27">
            <v>70868992.02000001</v>
          </cell>
          <cell r="AY27">
            <v>119216506.11</v>
          </cell>
          <cell r="BB27">
            <v>747294601.4499999</v>
          </cell>
          <cell r="BC27">
            <v>1729111</v>
          </cell>
          <cell r="BD27">
            <v>0</v>
          </cell>
          <cell r="BE27">
            <v>0</v>
          </cell>
          <cell r="BF27">
            <v>749023712.4499999</v>
          </cell>
          <cell r="BH27">
            <v>17670</v>
          </cell>
          <cell r="BI27">
            <v>15200</v>
          </cell>
          <cell r="BJ27">
            <v>32870</v>
          </cell>
          <cell r="BK27">
            <v>749056582.4499999</v>
          </cell>
          <cell r="BM27">
            <v>87516545.21000001</v>
          </cell>
          <cell r="BN27">
            <v>41262826.64</v>
          </cell>
          <cell r="BO27">
            <v>11580502.14</v>
          </cell>
          <cell r="BP27">
            <v>140359873.99</v>
          </cell>
          <cell r="BQ27">
            <v>889416456.44</v>
          </cell>
          <cell r="BT27">
            <v>13732140.559999999</v>
          </cell>
          <cell r="BU27">
            <v>0</v>
          </cell>
          <cell r="BV27">
            <v>0</v>
          </cell>
          <cell r="BW27">
            <v>0</v>
          </cell>
          <cell r="BX27">
            <v>13732140.559999999</v>
          </cell>
          <cell r="BZ27">
            <v>0</v>
          </cell>
          <cell r="CA27">
            <v>0</v>
          </cell>
          <cell r="CB27">
            <v>0</v>
          </cell>
          <cell r="CC27">
            <v>13732140.559999999</v>
          </cell>
          <cell r="CE27">
            <v>105049</v>
          </cell>
          <cell r="CF27">
            <v>99491</v>
          </cell>
          <cell r="CG27">
            <v>179144</v>
          </cell>
          <cell r="CH27">
            <v>383684</v>
          </cell>
          <cell r="CI27">
            <v>14115824.559999999</v>
          </cell>
          <cell r="CL27">
            <v>30230250.53</v>
          </cell>
          <cell r="CM27">
            <v>0</v>
          </cell>
          <cell r="CN27">
            <v>0</v>
          </cell>
          <cell r="CO27">
            <v>0</v>
          </cell>
          <cell r="CP27">
            <v>30230250.53</v>
          </cell>
          <cell r="CR27">
            <v>0</v>
          </cell>
          <cell r="CS27">
            <v>0</v>
          </cell>
          <cell r="CT27">
            <v>0</v>
          </cell>
          <cell r="CU27">
            <v>30230250.53</v>
          </cell>
          <cell r="CW27">
            <v>137000</v>
          </cell>
          <cell r="CX27">
            <v>0</v>
          </cell>
          <cell r="CY27">
            <v>3508866</v>
          </cell>
          <cell r="CZ27">
            <v>3645866</v>
          </cell>
          <cell r="DA27">
            <v>33876116.53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1247229525.53</v>
          </cell>
          <cell r="S28">
            <v>2080</v>
          </cell>
          <cell r="T28">
            <v>1820</v>
          </cell>
          <cell r="U28">
            <v>1247233425.53</v>
          </cell>
          <cell r="V28">
            <v>1267884946.53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187083063.83</v>
          </cell>
          <cell r="AV28">
            <v>0</v>
          </cell>
          <cell r="AW28">
            <v>0</v>
          </cell>
          <cell r="AX28">
            <v>187083063.83</v>
          </cell>
          <cell r="AY28">
            <v>187083063.83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M28">
            <v>1060146461.6999999</v>
          </cell>
          <cell r="BN28">
            <v>2080</v>
          </cell>
          <cell r="BO28">
            <v>1820</v>
          </cell>
          <cell r="BP28">
            <v>1060150361.6999999</v>
          </cell>
          <cell r="BQ28">
            <v>1080801882.6999998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G29">
            <v>25073150354.490005</v>
          </cell>
          <cell r="H29">
            <v>16649701.4</v>
          </cell>
          <cell r="I29">
            <v>20065664.45</v>
          </cell>
          <cell r="J29">
            <v>1008448.55</v>
          </cell>
          <cell r="K29">
            <v>25110874168.890003</v>
          </cell>
          <cell r="M29">
            <v>1342900836.9700003</v>
          </cell>
          <cell r="N29">
            <v>14011861.530000001</v>
          </cell>
          <cell r="O29">
            <v>1356912698.5000002</v>
          </cell>
          <cell r="P29">
            <v>26467786867.390007</v>
          </cell>
          <cell r="R29">
            <v>2305598554.25</v>
          </cell>
          <cell r="S29">
            <v>738919084.47</v>
          </cell>
          <cell r="T29">
            <v>524200254.85999995</v>
          </cell>
          <cell r="U29">
            <v>3568717893.579999</v>
          </cell>
          <cell r="V29">
            <v>30015853239.970005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J29">
            <v>751979741.77</v>
          </cell>
          <cell r="AK29">
            <v>3346813.56</v>
          </cell>
          <cell r="AL29">
            <v>9463</v>
          </cell>
          <cell r="AM29">
            <v>0</v>
          </cell>
          <cell r="AN29">
            <v>755336018.3300002</v>
          </cell>
          <cell r="AP29">
            <v>175756163.07000002</v>
          </cell>
          <cell r="AQ29">
            <v>1440494</v>
          </cell>
          <cell r="AR29">
            <v>177196657.07000002</v>
          </cell>
          <cell r="AS29">
            <v>932532675.4000001</v>
          </cell>
          <cell r="AU29">
            <v>582181193.84</v>
          </cell>
          <cell r="AV29">
            <v>144407913.53000003</v>
          </cell>
          <cell r="AW29">
            <v>308404762.81</v>
          </cell>
          <cell r="AX29">
            <v>1034993870.1799998</v>
          </cell>
          <cell r="AY29">
            <v>1967526545.5800006</v>
          </cell>
          <cell r="BB29">
            <v>23827656566.02</v>
          </cell>
          <cell r="BC29">
            <v>13302887.84</v>
          </cell>
          <cell r="BD29">
            <v>19944057.45</v>
          </cell>
          <cell r="BE29">
            <v>1008448.55</v>
          </cell>
          <cell r="BF29">
            <v>23861911959.860004</v>
          </cell>
          <cell r="BH29">
            <v>1088388108.7</v>
          </cell>
          <cell r="BI29">
            <v>12571367.530000001</v>
          </cell>
          <cell r="BJ29">
            <v>1100959476.23</v>
          </cell>
          <cell r="BK29">
            <v>24962871436.090004</v>
          </cell>
          <cell r="BM29">
            <v>1715140423.69</v>
          </cell>
          <cell r="BN29">
            <v>590541818.01</v>
          </cell>
          <cell r="BO29">
            <v>194686084.01</v>
          </cell>
          <cell r="BP29">
            <v>2500368325.71</v>
          </cell>
          <cell r="BQ29">
            <v>27442588240.800003</v>
          </cell>
          <cell r="BT29">
            <v>273297821.3</v>
          </cell>
          <cell r="BU29">
            <v>0</v>
          </cell>
          <cell r="BV29">
            <v>112144</v>
          </cell>
          <cell r="BW29">
            <v>0</v>
          </cell>
          <cell r="BX29">
            <v>273409965.3</v>
          </cell>
          <cell r="BZ29">
            <v>77616178.19999999</v>
          </cell>
          <cell r="CA29">
            <v>0</v>
          </cell>
          <cell r="CB29">
            <v>77616178.19999999</v>
          </cell>
          <cell r="CC29">
            <v>351026143.50000006</v>
          </cell>
          <cell r="CE29">
            <v>6567546.72</v>
          </cell>
          <cell r="CF29">
            <v>3421192.93</v>
          </cell>
          <cell r="CG29">
            <v>4933557</v>
          </cell>
          <cell r="CH29">
            <v>14922296.65</v>
          </cell>
          <cell r="CI29">
            <v>365948440.1500001</v>
          </cell>
          <cell r="CL29">
            <v>220216225.4</v>
          </cell>
          <cell r="CM29">
            <v>0</v>
          </cell>
          <cell r="CN29">
            <v>0</v>
          </cell>
          <cell r="CO29">
            <v>0</v>
          </cell>
          <cell r="CP29">
            <v>220216225.4</v>
          </cell>
          <cell r="CR29">
            <v>1140387</v>
          </cell>
          <cell r="CS29">
            <v>0</v>
          </cell>
          <cell r="CT29">
            <v>1140387</v>
          </cell>
          <cell r="CU29">
            <v>221356612.4</v>
          </cell>
          <cell r="CW29">
            <v>1709390</v>
          </cell>
          <cell r="CX29">
            <v>0</v>
          </cell>
          <cell r="CY29">
            <v>16724011.04</v>
          </cell>
          <cell r="CZ29">
            <v>18433401.04</v>
          </cell>
          <cell r="DA29">
            <v>239790013.44</v>
          </cell>
        </row>
        <row r="30">
          <cell r="G30">
            <v>17528033412.08</v>
          </cell>
          <cell r="H30">
            <v>828440.53</v>
          </cell>
          <cell r="I30">
            <v>15812722</v>
          </cell>
          <cell r="J30">
            <v>0</v>
          </cell>
          <cell r="K30">
            <v>17544674574.610004</v>
          </cell>
          <cell r="M30">
            <v>735671245.89</v>
          </cell>
          <cell r="N30">
            <v>5872066.73</v>
          </cell>
          <cell r="O30">
            <v>741543312.62</v>
          </cell>
          <cell r="P30">
            <v>18286217887.23</v>
          </cell>
          <cell r="R30">
            <v>797726546.06</v>
          </cell>
          <cell r="S30">
            <v>345809361.72</v>
          </cell>
          <cell r="T30">
            <v>204810104.79</v>
          </cell>
          <cell r="U30">
            <v>1348346012.57</v>
          </cell>
          <cell r="V30">
            <v>19634563899.800003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J30">
            <v>530307197.84000003</v>
          </cell>
          <cell r="AK30">
            <v>0</v>
          </cell>
          <cell r="AL30">
            <v>9463</v>
          </cell>
          <cell r="AM30">
            <v>0</v>
          </cell>
          <cell r="AN30">
            <v>530316660.84000003</v>
          </cell>
          <cell r="AP30">
            <v>104562307.99000001</v>
          </cell>
          <cell r="AQ30">
            <v>1006824</v>
          </cell>
          <cell r="AR30">
            <v>105569131.99000001</v>
          </cell>
          <cell r="AS30">
            <v>635885792.8299998</v>
          </cell>
          <cell r="AU30">
            <v>246052573.37</v>
          </cell>
          <cell r="AV30">
            <v>78357894.99000001</v>
          </cell>
          <cell r="AW30">
            <v>87067969.85</v>
          </cell>
          <cell r="AX30">
            <v>411478438.21000004</v>
          </cell>
          <cell r="AY30">
            <v>1047364231.0400001</v>
          </cell>
          <cell r="BB30">
            <v>16684102612.300001</v>
          </cell>
          <cell r="BC30">
            <v>828440.53</v>
          </cell>
          <cell r="BD30">
            <v>15707164</v>
          </cell>
          <cell r="BE30">
            <v>0</v>
          </cell>
          <cell r="BF30">
            <v>16700638216.830002</v>
          </cell>
          <cell r="BH30">
            <v>558503030.39</v>
          </cell>
          <cell r="BI30">
            <v>4865242.73</v>
          </cell>
          <cell r="BJ30">
            <v>563368273.12</v>
          </cell>
          <cell r="BK30">
            <v>17264006489.95</v>
          </cell>
          <cell r="BM30">
            <v>547858055.0500001</v>
          </cell>
          <cell r="BN30">
            <v>264944462.58</v>
          </cell>
          <cell r="BO30">
            <v>116363162.86</v>
          </cell>
          <cell r="BP30">
            <v>929165680.49</v>
          </cell>
          <cell r="BQ30">
            <v>18193172170.44</v>
          </cell>
          <cell r="BT30">
            <v>196524574.21</v>
          </cell>
          <cell r="BU30">
            <v>0</v>
          </cell>
          <cell r="BV30">
            <v>96095</v>
          </cell>
          <cell r="BW30">
            <v>0</v>
          </cell>
          <cell r="BX30">
            <v>196620669.21</v>
          </cell>
          <cell r="BZ30">
            <v>71465520.50999999</v>
          </cell>
          <cell r="CA30">
            <v>0</v>
          </cell>
          <cell r="CB30">
            <v>71465520.50999999</v>
          </cell>
          <cell r="CC30">
            <v>268086189.71999997</v>
          </cell>
          <cell r="CE30">
            <v>3802111.64</v>
          </cell>
          <cell r="CF30">
            <v>2091378.15</v>
          </cell>
          <cell r="CG30">
            <v>1133682</v>
          </cell>
          <cell r="CH30">
            <v>7027171.79</v>
          </cell>
          <cell r="CI30">
            <v>275113361.51</v>
          </cell>
          <cell r="CL30">
            <v>117099027.73</v>
          </cell>
          <cell r="CM30">
            <v>0</v>
          </cell>
          <cell r="CN30">
            <v>0</v>
          </cell>
          <cell r="CO30">
            <v>0</v>
          </cell>
          <cell r="CP30">
            <v>117099027.73</v>
          </cell>
          <cell r="CR30">
            <v>1140387</v>
          </cell>
          <cell r="CS30">
            <v>0</v>
          </cell>
          <cell r="CT30">
            <v>1140387</v>
          </cell>
          <cell r="CU30">
            <v>118239414.73</v>
          </cell>
          <cell r="CW30">
            <v>13806</v>
          </cell>
          <cell r="CX30">
            <v>0</v>
          </cell>
          <cell r="CY30">
            <v>660916.08</v>
          </cell>
          <cell r="CZ30">
            <v>674722.08</v>
          </cell>
          <cell r="DA30">
            <v>118914136.81</v>
          </cell>
        </row>
        <row r="31">
          <cell r="G31">
            <v>1704155254.7599995</v>
          </cell>
          <cell r="H31">
            <v>0</v>
          </cell>
          <cell r="I31">
            <v>0</v>
          </cell>
          <cell r="J31">
            <v>0</v>
          </cell>
          <cell r="K31">
            <v>1704155254.7599995</v>
          </cell>
          <cell r="M31">
            <v>71480786.22</v>
          </cell>
          <cell r="N31">
            <v>2813665</v>
          </cell>
          <cell r="O31">
            <v>74294451.22</v>
          </cell>
          <cell r="P31">
            <v>1778449705.9799998</v>
          </cell>
          <cell r="R31">
            <v>346395324.15999997</v>
          </cell>
          <cell r="S31">
            <v>176256068.42</v>
          </cell>
          <cell r="T31">
            <v>122839532.17999999</v>
          </cell>
          <cell r="U31">
            <v>645490924.76</v>
          </cell>
          <cell r="V31">
            <v>2423940630.7399993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J31">
            <v>63584731.589999996</v>
          </cell>
          <cell r="AK31">
            <v>0</v>
          </cell>
          <cell r="AL31">
            <v>0</v>
          </cell>
          <cell r="AM31">
            <v>0</v>
          </cell>
          <cell r="AN31">
            <v>63584731.589999996</v>
          </cell>
          <cell r="AP31">
            <v>13149977.36</v>
          </cell>
          <cell r="AQ31">
            <v>433670</v>
          </cell>
          <cell r="AR31">
            <v>13583647.36</v>
          </cell>
          <cell r="AS31">
            <v>77168378.95</v>
          </cell>
          <cell r="AU31">
            <v>71125584.53</v>
          </cell>
          <cell r="AV31">
            <v>15207773.99</v>
          </cell>
          <cell r="AW31">
            <v>101503242.39999999</v>
          </cell>
          <cell r="AX31">
            <v>187836600.92000002</v>
          </cell>
          <cell r="AY31">
            <v>265004979.87</v>
          </cell>
          <cell r="BB31">
            <v>1611105962.1200001</v>
          </cell>
          <cell r="BC31">
            <v>0</v>
          </cell>
          <cell r="BD31">
            <v>0</v>
          </cell>
          <cell r="BE31">
            <v>0</v>
          </cell>
          <cell r="BF31">
            <v>1611105962.1200001</v>
          </cell>
          <cell r="BH31">
            <v>56489677.36</v>
          </cell>
          <cell r="BI31">
            <v>2379995</v>
          </cell>
          <cell r="BJ31">
            <v>58869672.36</v>
          </cell>
          <cell r="BK31">
            <v>1669975634.4800003</v>
          </cell>
          <cell r="BM31">
            <v>274812812.63</v>
          </cell>
          <cell r="BN31">
            <v>160578720.43</v>
          </cell>
          <cell r="BO31">
            <v>19361848.78</v>
          </cell>
          <cell r="BP31">
            <v>454753381.84</v>
          </cell>
          <cell r="BQ31">
            <v>2124729016.3199997</v>
          </cell>
          <cell r="BT31">
            <v>29412005.05</v>
          </cell>
          <cell r="BU31">
            <v>0</v>
          </cell>
          <cell r="BV31">
            <v>0</v>
          </cell>
          <cell r="BW31">
            <v>0</v>
          </cell>
          <cell r="BX31">
            <v>29412005.05</v>
          </cell>
          <cell r="BZ31">
            <v>1841131.5</v>
          </cell>
          <cell r="CA31">
            <v>0</v>
          </cell>
          <cell r="CB31">
            <v>1841131.5</v>
          </cell>
          <cell r="CC31">
            <v>31253136.55</v>
          </cell>
          <cell r="CE31">
            <v>456927</v>
          </cell>
          <cell r="CF31">
            <v>479649</v>
          </cell>
          <cell r="CG31">
            <v>1964366</v>
          </cell>
          <cell r="CH31">
            <v>2900942</v>
          </cell>
          <cell r="CI31">
            <v>34154078.55</v>
          </cell>
          <cell r="CL31">
            <v>52556</v>
          </cell>
          <cell r="CM31">
            <v>0</v>
          </cell>
          <cell r="CN31">
            <v>0</v>
          </cell>
          <cell r="CO31">
            <v>0</v>
          </cell>
          <cell r="CP31">
            <v>52556</v>
          </cell>
          <cell r="CR31">
            <v>0</v>
          </cell>
          <cell r="CS31">
            <v>0</v>
          </cell>
          <cell r="CT31">
            <v>0</v>
          </cell>
          <cell r="CU31">
            <v>52556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52556</v>
          </cell>
        </row>
        <row r="32">
          <cell r="G32">
            <v>1093418183.87</v>
          </cell>
          <cell r="H32">
            <v>159874.37</v>
          </cell>
          <cell r="I32">
            <v>1709282</v>
          </cell>
          <cell r="J32">
            <v>0</v>
          </cell>
          <cell r="K32">
            <v>1095287340.2399998</v>
          </cell>
          <cell r="M32">
            <v>256001425.71</v>
          </cell>
          <cell r="N32">
            <v>1280405</v>
          </cell>
          <cell r="O32">
            <v>257281830.71</v>
          </cell>
          <cell r="P32">
            <v>1352569170.95</v>
          </cell>
          <cell r="R32">
            <v>374939759.67</v>
          </cell>
          <cell r="S32">
            <v>59666818.019999996</v>
          </cell>
          <cell r="T32">
            <v>45179061.79000001</v>
          </cell>
          <cell r="U32">
            <v>479785639.48</v>
          </cell>
          <cell r="V32">
            <v>1832354810.43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J32">
            <v>11116319.68</v>
          </cell>
          <cell r="AK32">
            <v>0</v>
          </cell>
          <cell r="AL32">
            <v>0</v>
          </cell>
          <cell r="AM32">
            <v>0</v>
          </cell>
          <cell r="AN32">
            <v>11116319.68</v>
          </cell>
          <cell r="AP32">
            <v>1498345.53</v>
          </cell>
          <cell r="AQ32">
            <v>0</v>
          </cell>
          <cell r="AR32">
            <v>1498345.53</v>
          </cell>
          <cell r="AS32">
            <v>12614665.209999999</v>
          </cell>
          <cell r="AU32">
            <v>1139495.15</v>
          </cell>
          <cell r="AV32">
            <v>1393054.98</v>
          </cell>
          <cell r="AW32">
            <v>8666278.76</v>
          </cell>
          <cell r="AX32">
            <v>11198828.89</v>
          </cell>
          <cell r="AY32">
            <v>23813494.099999998</v>
          </cell>
          <cell r="BB32">
            <v>1051582912.1899998</v>
          </cell>
          <cell r="BC32">
            <v>159874.37</v>
          </cell>
          <cell r="BD32">
            <v>1693233</v>
          </cell>
          <cell r="BE32">
            <v>0</v>
          </cell>
          <cell r="BF32">
            <v>1053436019.5599998</v>
          </cell>
          <cell r="BH32">
            <v>252094025.05</v>
          </cell>
          <cell r="BI32">
            <v>1280405</v>
          </cell>
          <cell r="BJ32">
            <v>253374430.05</v>
          </cell>
          <cell r="BK32">
            <v>1306810449.61</v>
          </cell>
          <cell r="BM32">
            <v>373719617.52</v>
          </cell>
          <cell r="BN32">
            <v>58165691.03999999</v>
          </cell>
          <cell r="BO32">
            <v>21539729.03</v>
          </cell>
          <cell r="BP32">
            <v>453425037.59000003</v>
          </cell>
          <cell r="BQ32">
            <v>1760235487.2</v>
          </cell>
          <cell r="BT32">
            <v>7030961</v>
          </cell>
          <cell r="BU32">
            <v>0</v>
          </cell>
          <cell r="BV32">
            <v>16049</v>
          </cell>
          <cell r="BW32">
            <v>0</v>
          </cell>
          <cell r="BX32">
            <v>7047010</v>
          </cell>
          <cell r="BZ32">
            <v>2409055.13</v>
          </cell>
          <cell r="CA32">
            <v>0</v>
          </cell>
          <cell r="CB32">
            <v>2409055.13</v>
          </cell>
          <cell r="CC32">
            <v>9456065.129999999</v>
          </cell>
          <cell r="CE32">
            <v>13036</v>
          </cell>
          <cell r="CF32">
            <v>68526</v>
          </cell>
          <cell r="CG32">
            <v>0</v>
          </cell>
          <cell r="CH32">
            <v>81562</v>
          </cell>
          <cell r="CI32">
            <v>9537627.129999999</v>
          </cell>
          <cell r="CL32">
            <v>23687991</v>
          </cell>
          <cell r="CM32">
            <v>0</v>
          </cell>
          <cell r="CN32">
            <v>0</v>
          </cell>
          <cell r="CO32">
            <v>0</v>
          </cell>
          <cell r="CP32">
            <v>23687991</v>
          </cell>
          <cell r="CR32">
            <v>0</v>
          </cell>
          <cell r="CS32">
            <v>0</v>
          </cell>
          <cell r="CT32">
            <v>0</v>
          </cell>
          <cell r="CU32">
            <v>23687991</v>
          </cell>
          <cell r="CW32">
            <v>67611</v>
          </cell>
          <cell r="CX32">
            <v>0</v>
          </cell>
          <cell r="CY32">
            <v>15012600</v>
          </cell>
          <cell r="CZ32">
            <v>15080211</v>
          </cell>
          <cell r="DA32">
            <v>38768202</v>
          </cell>
        </row>
        <row r="33">
          <cell r="G33">
            <v>1287305239.56</v>
          </cell>
          <cell r="H33">
            <v>1858041.66</v>
          </cell>
          <cell r="I33">
            <v>2128480</v>
          </cell>
          <cell r="J33">
            <v>0</v>
          </cell>
          <cell r="K33">
            <v>1291291761.2200003</v>
          </cell>
          <cell r="M33">
            <v>152509896.46</v>
          </cell>
          <cell r="N33">
            <v>0</v>
          </cell>
          <cell r="O33">
            <v>152509896.46</v>
          </cell>
          <cell r="P33">
            <v>1443801657.6800005</v>
          </cell>
          <cell r="R33">
            <v>237173274.07</v>
          </cell>
          <cell r="S33">
            <v>61307470.519999996</v>
          </cell>
          <cell r="T33">
            <v>74383892.37</v>
          </cell>
          <cell r="U33">
            <v>372864636.95999986</v>
          </cell>
          <cell r="V33">
            <v>1816666294.6399999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J33">
            <v>68388135.15999998</v>
          </cell>
          <cell r="AK33">
            <v>0</v>
          </cell>
          <cell r="AL33">
            <v>0</v>
          </cell>
          <cell r="AM33">
            <v>0</v>
          </cell>
          <cell r="AN33">
            <v>68388135.15999998</v>
          </cell>
          <cell r="AP33">
            <v>5806946.75</v>
          </cell>
          <cell r="AQ33">
            <v>0</v>
          </cell>
          <cell r="AR33">
            <v>5806946.75</v>
          </cell>
          <cell r="AS33">
            <v>74195081.90999998</v>
          </cell>
          <cell r="AU33">
            <v>90358478.41</v>
          </cell>
          <cell r="AV33">
            <v>27083646.97</v>
          </cell>
          <cell r="AW33">
            <v>56758118.38999999</v>
          </cell>
          <cell r="AX33">
            <v>174200243.76999998</v>
          </cell>
          <cell r="AY33">
            <v>248395325.67999995</v>
          </cell>
          <cell r="BB33">
            <v>1196624624.37</v>
          </cell>
          <cell r="BC33">
            <v>1858041.66</v>
          </cell>
          <cell r="BD33">
            <v>2128480</v>
          </cell>
          <cell r="BE33">
            <v>0</v>
          </cell>
          <cell r="BF33">
            <v>1200611146.03</v>
          </cell>
          <cell r="BH33">
            <v>145922124.21</v>
          </cell>
          <cell r="BI33">
            <v>0</v>
          </cell>
          <cell r="BJ33">
            <v>145922124.21</v>
          </cell>
          <cell r="BK33">
            <v>1346533270.24</v>
          </cell>
          <cell r="BM33">
            <v>146521293.66</v>
          </cell>
          <cell r="BN33">
            <v>33989200.55</v>
          </cell>
          <cell r="BO33">
            <v>16780792.98</v>
          </cell>
          <cell r="BP33">
            <v>197291287.19</v>
          </cell>
          <cell r="BQ33">
            <v>1543824557.4299998</v>
          </cell>
          <cell r="BT33">
            <v>21539943.87</v>
          </cell>
          <cell r="BU33">
            <v>0</v>
          </cell>
          <cell r="BV33">
            <v>0</v>
          </cell>
          <cell r="BW33">
            <v>0</v>
          </cell>
          <cell r="BX33">
            <v>21539943.87</v>
          </cell>
          <cell r="BZ33">
            <v>780825.5</v>
          </cell>
          <cell r="CA33">
            <v>0</v>
          </cell>
          <cell r="CB33">
            <v>780825.5</v>
          </cell>
          <cell r="CC33">
            <v>22320769.37</v>
          </cell>
          <cell r="CE33">
            <v>293502</v>
          </cell>
          <cell r="CF33">
            <v>159265</v>
          </cell>
          <cell r="CG33">
            <v>895831</v>
          </cell>
          <cell r="CH33">
            <v>1348598</v>
          </cell>
          <cell r="CI33">
            <v>23669367.37</v>
          </cell>
          <cell r="CL33">
            <v>752536.16</v>
          </cell>
          <cell r="CM33">
            <v>0</v>
          </cell>
          <cell r="CN33">
            <v>0</v>
          </cell>
          <cell r="CO33">
            <v>0</v>
          </cell>
          <cell r="CP33">
            <v>752536.16</v>
          </cell>
          <cell r="CR33">
            <v>0</v>
          </cell>
          <cell r="CS33">
            <v>0</v>
          </cell>
          <cell r="CT33">
            <v>0</v>
          </cell>
          <cell r="CU33">
            <v>752536.16</v>
          </cell>
          <cell r="CW33">
            <v>0</v>
          </cell>
          <cell r="CX33">
            <v>0</v>
          </cell>
          <cell r="CY33">
            <v>24508</v>
          </cell>
          <cell r="CZ33">
            <v>24508</v>
          </cell>
          <cell r="DA33">
            <v>777044.16</v>
          </cell>
        </row>
        <row r="34">
          <cell r="G34">
            <v>92062454.91000001</v>
          </cell>
          <cell r="H34">
            <v>121940</v>
          </cell>
          <cell r="I34">
            <v>122545.31</v>
          </cell>
          <cell r="J34">
            <v>371589.02</v>
          </cell>
          <cell r="K34">
            <v>92678529.24000002</v>
          </cell>
          <cell r="M34">
            <v>101083</v>
          </cell>
          <cell r="N34">
            <v>0</v>
          </cell>
          <cell r="O34">
            <v>101083</v>
          </cell>
          <cell r="P34">
            <v>92779612.24000002</v>
          </cell>
          <cell r="R34">
            <v>76668159.27000001</v>
          </cell>
          <cell r="S34">
            <v>3986519.13</v>
          </cell>
          <cell r="T34">
            <v>2531974.95</v>
          </cell>
          <cell r="U34">
            <v>83186653.34999998</v>
          </cell>
          <cell r="V34">
            <v>175966265.58999997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J34">
            <v>4091981.11</v>
          </cell>
          <cell r="AK34">
            <v>0</v>
          </cell>
          <cell r="AL34">
            <v>0</v>
          </cell>
          <cell r="AM34">
            <v>0</v>
          </cell>
          <cell r="AN34">
            <v>4091981.11</v>
          </cell>
          <cell r="AP34">
            <v>40857</v>
          </cell>
          <cell r="AQ34">
            <v>0</v>
          </cell>
          <cell r="AR34">
            <v>40857</v>
          </cell>
          <cell r="AS34">
            <v>4132838.11</v>
          </cell>
          <cell r="AU34">
            <v>15693340.25</v>
          </cell>
          <cell r="AV34">
            <v>1351577.35</v>
          </cell>
          <cell r="AW34">
            <v>1605985.47</v>
          </cell>
          <cell r="AX34">
            <v>18650903.07</v>
          </cell>
          <cell r="AY34">
            <v>22783741.18</v>
          </cell>
          <cell r="BB34">
            <v>71160244.53</v>
          </cell>
          <cell r="BC34">
            <v>121940</v>
          </cell>
          <cell r="BD34">
            <v>122545.31</v>
          </cell>
          <cell r="BE34">
            <v>371589.02</v>
          </cell>
          <cell r="BF34">
            <v>71776318.86</v>
          </cell>
          <cell r="BH34">
            <v>60086</v>
          </cell>
          <cell r="BI34">
            <v>0</v>
          </cell>
          <cell r="BJ34">
            <v>60086</v>
          </cell>
          <cell r="BK34">
            <v>71836404.86</v>
          </cell>
          <cell r="BM34">
            <v>60955330.02000001</v>
          </cell>
          <cell r="BN34">
            <v>2615979.78</v>
          </cell>
          <cell r="BO34">
            <v>708581.52</v>
          </cell>
          <cell r="BP34">
            <v>64279891.32</v>
          </cell>
          <cell r="BQ34">
            <v>136116296.18</v>
          </cell>
          <cell r="BT34">
            <v>405739.3</v>
          </cell>
          <cell r="BU34">
            <v>0</v>
          </cell>
          <cell r="BV34">
            <v>0</v>
          </cell>
          <cell r="BW34">
            <v>0</v>
          </cell>
          <cell r="BX34">
            <v>405739.3</v>
          </cell>
          <cell r="BZ34">
            <v>140</v>
          </cell>
          <cell r="CA34">
            <v>0</v>
          </cell>
          <cell r="CB34">
            <v>140</v>
          </cell>
          <cell r="CC34">
            <v>405879.3</v>
          </cell>
          <cell r="CE34">
            <v>13679</v>
          </cell>
          <cell r="CF34">
            <v>23962</v>
          </cell>
          <cell r="CG34">
            <v>18919</v>
          </cell>
          <cell r="CH34">
            <v>56560</v>
          </cell>
          <cell r="CI34">
            <v>462439.3</v>
          </cell>
          <cell r="CL34">
            <v>16404489.97</v>
          </cell>
          <cell r="CM34">
            <v>0</v>
          </cell>
          <cell r="CN34">
            <v>0</v>
          </cell>
          <cell r="CO34">
            <v>0</v>
          </cell>
          <cell r="CP34">
            <v>16404489.97</v>
          </cell>
          <cell r="CR34">
            <v>0</v>
          </cell>
          <cell r="CS34">
            <v>0</v>
          </cell>
          <cell r="CT34">
            <v>0</v>
          </cell>
          <cell r="CU34">
            <v>16404489.97</v>
          </cell>
          <cell r="CW34">
            <v>5810</v>
          </cell>
          <cell r="CX34">
            <v>0</v>
          </cell>
          <cell r="CY34">
            <v>193488.96</v>
          </cell>
          <cell r="CZ34">
            <v>199298.96</v>
          </cell>
          <cell r="DA34">
            <v>16603788.93</v>
          </cell>
        </row>
        <row r="35">
          <cell r="G35">
            <v>96660474.41999999</v>
          </cell>
          <cell r="H35">
            <v>215725.77</v>
          </cell>
          <cell r="I35">
            <v>0</v>
          </cell>
          <cell r="J35">
            <v>0</v>
          </cell>
          <cell r="K35">
            <v>96876200.18999998</v>
          </cell>
          <cell r="M35">
            <v>35678101.019999996</v>
          </cell>
          <cell r="N35">
            <v>1009401.8</v>
          </cell>
          <cell r="O35">
            <v>36687502.81999999</v>
          </cell>
          <cell r="P35">
            <v>133563703.00999999</v>
          </cell>
          <cell r="R35">
            <v>159590460.07</v>
          </cell>
          <cell r="S35">
            <v>3949421.55</v>
          </cell>
          <cell r="T35">
            <v>2601943.57</v>
          </cell>
          <cell r="U35">
            <v>166141825.19</v>
          </cell>
          <cell r="V35">
            <v>299705528.20000005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J35">
            <v>4958159.19</v>
          </cell>
          <cell r="AK35">
            <v>0</v>
          </cell>
          <cell r="AL35">
            <v>0</v>
          </cell>
          <cell r="AM35">
            <v>0</v>
          </cell>
          <cell r="AN35">
            <v>4958159.19</v>
          </cell>
          <cell r="AP35">
            <v>4554762.81</v>
          </cell>
          <cell r="AQ35">
            <v>0</v>
          </cell>
          <cell r="AR35">
            <v>4554762.81</v>
          </cell>
          <cell r="AS35">
            <v>9512922</v>
          </cell>
          <cell r="AU35">
            <v>28353305.560000002</v>
          </cell>
          <cell r="AV35">
            <v>1607294.37</v>
          </cell>
          <cell r="AW35">
            <v>1271693.2</v>
          </cell>
          <cell r="AX35">
            <v>31232293.130000003</v>
          </cell>
          <cell r="AY35">
            <v>40745215.13000001</v>
          </cell>
          <cell r="BB35">
            <v>85503783.25999999</v>
          </cell>
          <cell r="BC35">
            <v>215725.77</v>
          </cell>
          <cell r="BD35">
            <v>0</v>
          </cell>
          <cell r="BE35">
            <v>0</v>
          </cell>
          <cell r="BF35">
            <v>85719509.03</v>
          </cell>
          <cell r="BH35">
            <v>30744412.650000002</v>
          </cell>
          <cell r="BI35">
            <v>1009401.8</v>
          </cell>
          <cell r="BJ35">
            <v>31753814.45</v>
          </cell>
          <cell r="BK35">
            <v>117473323.48</v>
          </cell>
          <cell r="BM35">
            <v>131163526.54</v>
          </cell>
          <cell r="BN35">
            <v>2324223.01</v>
          </cell>
          <cell r="BO35">
            <v>1152713.37</v>
          </cell>
          <cell r="BP35">
            <v>134640462.92</v>
          </cell>
          <cell r="BQ35">
            <v>252113786.40000004</v>
          </cell>
          <cell r="BT35">
            <v>2207222.97</v>
          </cell>
          <cell r="BU35">
            <v>0</v>
          </cell>
          <cell r="BV35">
            <v>0</v>
          </cell>
          <cell r="BW35">
            <v>0</v>
          </cell>
          <cell r="BX35">
            <v>2207222.97</v>
          </cell>
          <cell r="BZ35">
            <v>378925.56</v>
          </cell>
          <cell r="CA35">
            <v>0</v>
          </cell>
          <cell r="CB35">
            <v>378925.56</v>
          </cell>
          <cell r="CC35">
            <v>2586148.53</v>
          </cell>
          <cell r="CE35">
            <v>54477.97</v>
          </cell>
          <cell r="CF35">
            <v>23104.17</v>
          </cell>
          <cell r="CG35">
            <v>15187</v>
          </cell>
          <cell r="CH35">
            <v>92769.14</v>
          </cell>
          <cell r="CI35">
            <v>2678917.67</v>
          </cell>
          <cell r="CL35">
            <v>3991309</v>
          </cell>
          <cell r="CM35">
            <v>0</v>
          </cell>
          <cell r="CN35">
            <v>0</v>
          </cell>
          <cell r="CO35">
            <v>0</v>
          </cell>
          <cell r="CP35">
            <v>3991309</v>
          </cell>
          <cell r="CR35">
            <v>0</v>
          </cell>
          <cell r="CS35">
            <v>0</v>
          </cell>
          <cell r="CT35">
            <v>0</v>
          </cell>
          <cell r="CU35">
            <v>3991309</v>
          </cell>
          <cell r="CW35">
            <v>19150</v>
          </cell>
          <cell r="CX35">
            <v>0</v>
          </cell>
          <cell r="CY35">
            <v>157150</v>
          </cell>
          <cell r="CZ35">
            <v>176300</v>
          </cell>
          <cell r="DA35">
            <v>4167609</v>
          </cell>
        </row>
        <row r="36">
          <cell r="G36">
            <v>3271515334.89</v>
          </cell>
          <cell r="H36">
            <v>13465679.07</v>
          </cell>
          <cell r="I36">
            <v>292635.14</v>
          </cell>
          <cell r="J36">
            <v>636859.53</v>
          </cell>
          <cell r="K36">
            <v>3285910508.6299996</v>
          </cell>
          <cell r="M36">
            <v>91458298.67</v>
          </cell>
          <cell r="N36">
            <v>3036323</v>
          </cell>
          <cell r="O36">
            <v>94494621.67</v>
          </cell>
          <cell r="P36">
            <v>3380405130.2999997</v>
          </cell>
          <cell r="R36">
            <v>313105030.95000005</v>
          </cell>
          <cell r="S36">
            <v>87943425.10999998</v>
          </cell>
          <cell r="T36">
            <v>71853745.21</v>
          </cell>
          <cell r="U36">
            <v>472902201.2700001</v>
          </cell>
          <cell r="V36">
            <v>3853307331.5699997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J36">
            <v>69533217.19999999</v>
          </cell>
          <cell r="AK36">
            <v>3346813.56</v>
          </cell>
          <cell r="AL36">
            <v>0</v>
          </cell>
          <cell r="AM36">
            <v>0</v>
          </cell>
          <cell r="AN36">
            <v>72880030.75999999</v>
          </cell>
          <cell r="AP36">
            <v>46142965.63</v>
          </cell>
          <cell r="AQ36">
            <v>0</v>
          </cell>
          <cell r="AR36">
            <v>46142965.63</v>
          </cell>
          <cell r="AS36">
            <v>119022996.39</v>
          </cell>
          <cell r="AU36">
            <v>129458416.56999998</v>
          </cell>
          <cell r="AV36">
            <v>19406670.88</v>
          </cell>
          <cell r="AW36">
            <v>51531474.74</v>
          </cell>
          <cell r="AX36">
            <v>200396562.19000003</v>
          </cell>
          <cell r="AY36">
            <v>319419558.58</v>
          </cell>
          <cell r="BB36">
            <v>3127576427.2499995</v>
          </cell>
          <cell r="BC36">
            <v>10118865.51</v>
          </cell>
          <cell r="BD36">
            <v>292635.14</v>
          </cell>
          <cell r="BE36">
            <v>636859.53</v>
          </cell>
          <cell r="BF36">
            <v>3138624787.4299994</v>
          </cell>
          <cell r="BH36">
            <v>44574753.04</v>
          </cell>
          <cell r="BI36">
            <v>3036323</v>
          </cell>
          <cell r="BJ36">
            <v>47611076.04000001</v>
          </cell>
          <cell r="BK36">
            <v>3186235863.4699993</v>
          </cell>
          <cell r="BM36">
            <v>180109788.27000004</v>
          </cell>
          <cell r="BN36">
            <v>67923540.62</v>
          </cell>
          <cell r="BO36">
            <v>18779255.470000003</v>
          </cell>
          <cell r="BP36">
            <v>266812584.36</v>
          </cell>
          <cell r="BQ36">
            <v>3453048447.8299994</v>
          </cell>
          <cell r="BT36">
            <v>16177374.899999999</v>
          </cell>
          <cell r="BU36">
            <v>0</v>
          </cell>
          <cell r="BV36">
            <v>0</v>
          </cell>
          <cell r="BW36">
            <v>0</v>
          </cell>
          <cell r="BX36">
            <v>16177374.899999999</v>
          </cell>
          <cell r="BZ36">
            <v>740580</v>
          </cell>
          <cell r="CA36">
            <v>0</v>
          </cell>
          <cell r="CB36">
            <v>740580</v>
          </cell>
          <cell r="CC36">
            <v>16917954.9</v>
          </cell>
          <cell r="CE36">
            <v>1933813.11</v>
          </cell>
          <cell r="CF36">
            <v>575308.61</v>
          </cell>
          <cell r="CG36">
            <v>905572</v>
          </cell>
          <cell r="CH36">
            <v>3414693.72</v>
          </cell>
          <cell r="CI36">
            <v>20332648.619999997</v>
          </cell>
          <cell r="CL36">
            <v>58228315.54</v>
          </cell>
          <cell r="CM36">
            <v>0</v>
          </cell>
          <cell r="CN36">
            <v>0</v>
          </cell>
          <cell r="CO36">
            <v>0</v>
          </cell>
          <cell r="CP36">
            <v>58228315.54</v>
          </cell>
          <cell r="CR36">
            <v>0</v>
          </cell>
          <cell r="CS36">
            <v>0</v>
          </cell>
          <cell r="CT36">
            <v>0</v>
          </cell>
          <cell r="CU36">
            <v>58228315.54</v>
          </cell>
          <cell r="CW36">
            <v>1603013</v>
          </cell>
          <cell r="CX36">
            <v>0</v>
          </cell>
          <cell r="CY36">
            <v>675348</v>
          </cell>
          <cell r="CZ36">
            <v>2278361</v>
          </cell>
          <cell r="DA36">
            <v>60506676.54</v>
          </cell>
        </row>
      </sheetData>
      <sheetData sheetId="4">
        <row r="9">
          <cell r="F9">
            <v>11813599708.945002</v>
          </cell>
          <cell r="G9">
            <v>3830723826.52</v>
          </cell>
          <cell r="H9">
            <v>2355433078.3499994</v>
          </cell>
          <cell r="I9">
            <v>17999756613.815006</v>
          </cell>
        </row>
        <row r="11">
          <cell r="F11">
            <v>2469700</v>
          </cell>
          <cell r="G11">
            <v>726600</v>
          </cell>
          <cell r="H11">
            <v>340581</v>
          </cell>
          <cell r="I11">
            <v>3536881</v>
          </cell>
        </row>
        <row r="12">
          <cell r="F12">
            <v>7689163.5</v>
          </cell>
          <cell r="G12">
            <v>992372</v>
          </cell>
          <cell r="H12">
            <v>473902.7</v>
          </cell>
          <cell r="I12">
            <v>9155438.2</v>
          </cell>
        </row>
        <row r="13">
          <cell r="F13">
            <v>1194354</v>
          </cell>
          <cell r="G13">
            <v>492934</v>
          </cell>
          <cell r="H13">
            <v>120660</v>
          </cell>
          <cell r="I13">
            <v>1807948</v>
          </cell>
        </row>
        <row r="14">
          <cell r="F14">
            <v>3694569209.8999996</v>
          </cell>
          <cell r="G14">
            <v>1116252993.42</v>
          </cell>
          <cell r="H14">
            <v>1338446905.98</v>
          </cell>
          <cell r="I14">
            <v>6149269109.299999</v>
          </cell>
        </row>
        <row r="16">
          <cell r="F16">
            <v>705365</v>
          </cell>
          <cell r="G16">
            <v>302237</v>
          </cell>
          <cell r="H16">
            <v>199254</v>
          </cell>
          <cell r="I16">
            <v>1206856</v>
          </cell>
        </row>
        <row r="17">
          <cell r="F17">
            <v>115996</v>
          </cell>
          <cell r="G17">
            <v>38233</v>
          </cell>
          <cell r="H17">
            <v>17406</v>
          </cell>
          <cell r="I17">
            <v>171635</v>
          </cell>
        </row>
        <row r="18">
          <cell r="F18">
            <v>8032869528.675001</v>
          </cell>
          <cell r="G18">
            <v>2695735014.6</v>
          </cell>
          <cell r="H18">
            <v>944191533.3700001</v>
          </cell>
          <cell r="I18">
            <v>11672796076.644997</v>
          </cell>
        </row>
        <row r="20">
          <cell r="F20">
            <v>11028</v>
          </cell>
          <cell r="G20">
            <v>4259</v>
          </cell>
          <cell r="H20">
            <v>1218</v>
          </cell>
          <cell r="I20">
            <v>16505</v>
          </cell>
        </row>
        <row r="21">
          <cell r="F21">
            <v>2358</v>
          </cell>
          <cell r="G21">
            <v>672</v>
          </cell>
          <cell r="H21">
            <v>482</v>
          </cell>
          <cell r="I21">
            <v>3512</v>
          </cell>
        </row>
        <row r="22">
          <cell r="F22">
            <v>41163984.370000005</v>
          </cell>
          <cell r="G22">
            <v>18735818.5</v>
          </cell>
          <cell r="H22">
            <v>22072048</v>
          </cell>
          <cell r="I22">
            <v>81971850.87</v>
          </cell>
        </row>
        <row r="24">
          <cell r="F24">
            <v>44996986</v>
          </cell>
          <cell r="G24">
            <v>0</v>
          </cell>
          <cell r="H24">
            <v>50722591</v>
          </cell>
          <cell r="I24">
            <v>95719577</v>
          </cell>
        </row>
      </sheetData>
      <sheetData sheetId="5">
        <row r="10">
          <cell r="G10">
            <v>5557119195</v>
          </cell>
          <cell r="H10">
            <v>5420655340.54</v>
          </cell>
          <cell r="J10">
            <v>1734147</v>
          </cell>
          <cell r="K10">
            <v>2783837.77</v>
          </cell>
          <cell r="M10">
            <v>0</v>
          </cell>
          <cell r="N10">
            <v>0</v>
          </cell>
          <cell r="P10">
            <v>51658989.73</v>
          </cell>
          <cell r="R10">
            <v>5558853342</v>
          </cell>
          <cell r="S10">
            <v>5475098168.04</v>
          </cell>
        </row>
        <row r="11">
          <cell r="G11">
            <v>5557119195</v>
          </cell>
          <cell r="H11">
            <v>5420655340.54</v>
          </cell>
          <cell r="J11">
            <v>1734147</v>
          </cell>
          <cell r="K11">
            <v>2783837.77</v>
          </cell>
          <cell r="M11">
            <v>0</v>
          </cell>
          <cell r="N11">
            <v>0</v>
          </cell>
          <cell r="P11">
            <v>51658989.73</v>
          </cell>
          <cell r="R11">
            <v>5558853342</v>
          </cell>
          <cell r="S11">
            <v>5475098168.04</v>
          </cell>
        </row>
        <row r="12"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S13">
            <v>0</v>
          </cell>
        </row>
      </sheetData>
      <sheetData sheetId="6">
        <row r="9">
          <cell r="F9">
            <v>5325183</v>
          </cell>
          <cell r="G9">
            <v>2852086</v>
          </cell>
          <cell r="H9">
            <v>3981991951.1099997</v>
          </cell>
          <cell r="J9">
            <v>11277395.6</v>
          </cell>
          <cell r="K9">
            <v>843608</v>
          </cell>
          <cell r="L9">
            <v>59645077775.64</v>
          </cell>
          <cell r="N9">
            <v>0</v>
          </cell>
          <cell r="O9">
            <v>0</v>
          </cell>
          <cell r="P9">
            <v>0</v>
          </cell>
          <cell r="R9">
            <v>372752</v>
          </cell>
          <cell r="S9">
            <v>27070</v>
          </cell>
          <cell r="T9">
            <v>804112819.49</v>
          </cell>
          <cell r="U9">
            <v>733101784.98</v>
          </cell>
          <cell r="V9">
            <v>65164284331.22001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F12">
            <v>1585966</v>
          </cell>
          <cell r="G12">
            <v>740560</v>
          </cell>
          <cell r="H12">
            <v>554103575.36</v>
          </cell>
          <cell r="J12">
            <v>294</v>
          </cell>
          <cell r="K12">
            <v>82</v>
          </cell>
          <cell r="L12">
            <v>612363</v>
          </cell>
          <cell r="N12">
            <v>0</v>
          </cell>
          <cell r="O12">
            <v>0</v>
          </cell>
          <cell r="P12">
            <v>0</v>
          </cell>
          <cell r="R12">
            <v>37523</v>
          </cell>
          <cell r="S12">
            <v>3247</v>
          </cell>
          <cell r="T12">
            <v>57072857</v>
          </cell>
          <cell r="U12">
            <v>0</v>
          </cell>
          <cell r="V12">
            <v>611788795.36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F14">
            <v>3739217</v>
          </cell>
          <cell r="G14">
            <v>2111526</v>
          </cell>
          <cell r="H14">
            <v>3427888375.7499995</v>
          </cell>
          <cell r="J14">
            <v>11277101.6</v>
          </cell>
          <cell r="K14">
            <v>843526</v>
          </cell>
          <cell r="L14">
            <v>59644465412.64</v>
          </cell>
          <cell r="N14">
            <v>0</v>
          </cell>
          <cell r="O14">
            <v>0</v>
          </cell>
          <cell r="P14">
            <v>0</v>
          </cell>
          <cell r="R14">
            <v>335229</v>
          </cell>
          <cell r="S14">
            <v>23823</v>
          </cell>
          <cell r="T14">
            <v>747039962.49</v>
          </cell>
          <cell r="U14">
            <v>0</v>
          </cell>
          <cell r="V14">
            <v>63819393750.87999</v>
          </cell>
        </row>
        <row r="15">
          <cell r="F15">
            <v>181018</v>
          </cell>
          <cell r="G15">
            <v>61607</v>
          </cell>
          <cell r="H15">
            <v>234344069</v>
          </cell>
          <cell r="J15">
            <v>3332948</v>
          </cell>
          <cell r="K15">
            <v>221387</v>
          </cell>
          <cell r="L15">
            <v>28661288004.710003</v>
          </cell>
          <cell r="N15">
            <v>0</v>
          </cell>
          <cell r="O15">
            <v>0</v>
          </cell>
          <cell r="P15">
            <v>0</v>
          </cell>
          <cell r="R15">
            <v>5364</v>
          </cell>
          <cell r="S15">
            <v>1028</v>
          </cell>
          <cell r="T15">
            <v>23369180.21</v>
          </cell>
          <cell r="U15">
            <v>0</v>
          </cell>
          <cell r="V15">
            <v>28919001253.920002</v>
          </cell>
        </row>
        <row r="16"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733101784.98</v>
          </cell>
          <cell r="V16">
            <v>733101784.98</v>
          </cell>
        </row>
      </sheetData>
      <sheetData sheetId="7">
        <row r="10">
          <cell r="G10">
            <v>3064094</v>
          </cell>
          <cell r="H10">
            <v>1675692</v>
          </cell>
          <cell r="I10">
            <v>3370177216.56</v>
          </cell>
          <cell r="K10">
            <v>16265</v>
          </cell>
          <cell r="L10">
            <v>208438</v>
          </cell>
          <cell r="M10">
            <v>675682255.5</v>
          </cell>
          <cell r="O10">
            <v>3278</v>
          </cell>
          <cell r="P10">
            <v>66907</v>
          </cell>
          <cell r="Q10">
            <v>186745101</v>
          </cell>
          <cell r="T10">
            <v>510656</v>
          </cell>
          <cell r="U10">
            <v>8561848.6</v>
          </cell>
          <cell r="V10">
            <v>56180264698.95999</v>
          </cell>
          <cell r="X10">
            <v>189261</v>
          </cell>
          <cell r="Y10">
            <v>205834</v>
          </cell>
          <cell r="Z10">
            <v>3273386</v>
          </cell>
          <cell r="AA10">
            <v>28542126178.72</v>
          </cell>
          <cell r="AC10">
            <v>535499885.98</v>
          </cell>
          <cell r="AD10">
            <v>60948369157.99999</v>
          </cell>
        </row>
        <row r="11">
          <cell r="G11">
            <v>1470231</v>
          </cell>
          <cell r="H11">
            <v>755494</v>
          </cell>
          <cell r="I11">
            <v>2022753830.47</v>
          </cell>
          <cell r="K11">
            <v>4417</v>
          </cell>
          <cell r="L11">
            <v>62724</v>
          </cell>
          <cell r="M11">
            <v>366746925.39</v>
          </cell>
          <cell r="O11">
            <v>731</v>
          </cell>
          <cell r="P11">
            <v>14956</v>
          </cell>
          <cell r="Q11">
            <v>41744132</v>
          </cell>
          <cell r="T11">
            <v>117507</v>
          </cell>
          <cell r="U11">
            <v>2306156</v>
          </cell>
          <cell r="V11">
            <v>17581779758.89715</v>
          </cell>
          <cell r="X11">
            <v>51467</v>
          </cell>
          <cell r="Y11">
            <v>58813</v>
          </cell>
          <cell r="Z11">
            <v>961503</v>
          </cell>
          <cell r="AA11">
            <v>7151970329.396305</v>
          </cell>
          <cell r="AC11">
            <v>534761609.98</v>
          </cell>
          <cell r="AD11">
            <v>20547786256.73715</v>
          </cell>
        </row>
        <row r="12">
          <cell r="G12">
            <v>5067</v>
          </cell>
          <cell r="H12">
            <v>3569</v>
          </cell>
          <cell r="I12">
            <v>8058315.4799999995</v>
          </cell>
          <cell r="K12">
            <v>10</v>
          </cell>
          <cell r="L12">
            <v>282</v>
          </cell>
          <cell r="M12">
            <v>746501</v>
          </cell>
          <cell r="O12">
            <v>16</v>
          </cell>
          <cell r="P12">
            <v>330</v>
          </cell>
          <cell r="Q12">
            <v>921073</v>
          </cell>
          <cell r="T12">
            <v>1425</v>
          </cell>
          <cell r="U12">
            <v>22209</v>
          </cell>
          <cell r="V12">
            <v>176184363.12678683</v>
          </cell>
          <cell r="X12">
            <v>890</v>
          </cell>
          <cell r="Y12">
            <v>838</v>
          </cell>
          <cell r="Z12">
            <v>13703</v>
          </cell>
          <cell r="AA12">
            <v>77252820.95476536</v>
          </cell>
          <cell r="AC12">
            <v>17578</v>
          </cell>
          <cell r="AD12">
            <v>185927830.60678682</v>
          </cell>
        </row>
        <row r="13">
          <cell r="G13">
            <v>5277</v>
          </cell>
          <cell r="H13">
            <v>5937</v>
          </cell>
          <cell r="I13">
            <v>9738569.41</v>
          </cell>
          <cell r="K13">
            <v>40</v>
          </cell>
          <cell r="L13">
            <v>602</v>
          </cell>
          <cell r="M13">
            <v>3212893</v>
          </cell>
          <cell r="O13">
            <v>29</v>
          </cell>
          <cell r="P13">
            <v>589</v>
          </cell>
          <cell r="Q13">
            <v>1643975</v>
          </cell>
          <cell r="T13">
            <v>2562</v>
          </cell>
          <cell r="U13">
            <v>37968</v>
          </cell>
          <cell r="V13">
            <v>367017163.75871444</v>
          </cell>
          <cell r="X13">
            <v>1483</v>
          </cell>
          <cell r="Y13">
            <v>1522</v>
          </cell>
          <cell r="Z13">
            <v>23128</v>
          </cell>
          <cell r="AA13">
            <v>169362916.03225976</v>
          </cell>
          <cell r="AC13">
            <v>0</v>
          </cell>
          <cell r="AD13">
            <v>381612601.16871446</v>
          </cell>
        </row>
        <row r="14">
          <cell r="G14">
            <v>10808</v>
          </cell>
          <cell r="H14">
            <v>15169</v>
          </cell>
          <cell r="I14">
            <v>18114418.46</v>
          </cell>
          <cell r="K14">
            <v>60</v>
          </cell>
          <cell r="L14">
            <v>835</v>
          </cell>
          <cell r="M14">
            <v>5428932</v>
          </cell>
          <cell r="O14">
            <v>51</v>
          </cell>
          <cell r="P14">
            <v>986</v>
          </cell>
          <cell r="Q14">
            <v>2752054</v>
          </cell>
          <cell r="T14">
            <v>5219</v>
          </cell>
          <cell r="U14">
            <v>96330</v>
          </cell>
          <cell r="V14">
            <v>608378910.5566764</v>
          </cell>
          <cell r="X14">
            <v>1808</v>
          </cell>
          <cell r="Y14">
            <v>2165</v>
          </cell>
          <cell r="Z14">
            <v>36009</v>
          </cell>
          <cell r="AA14">
            <v>265464649.7158921</v>
          </cell>
          <cell r="AC14">
            <v>105468</v>
          </cell>
          <cell r="AD14">
            <v>634779783.0166763</v>
          </cell>
        </row>
        <row r="15">
          <cell r="G15">
            <v>21583</v>
          </cell>
          <cell r="H15">
            <v>10453</v>
          </cell>
          <cell r="I15">
            <v>36382501.43</v>
          </cell>
          <cell r="K15">
            <v>45</v>
          </cell>
          <cell r="L15">
            <v>764</v>
          </cell>
          <cell r="M15">
            <v>4197359.68</v>
          </cell>
          <cell r="O15">
            <v>45</v>
          </cell>
          <cell r="P15">
            <v>922</v>
          </cell>
          <cell r="Q15">
            <v>2573421</v>
          </cell>
          <cell r="T15">
            <v>3132</v>
          </cell>
          <cell r="U15">
            <v>48088</v>
          </cell>
          <cell r="V15">
            <v>316076539.09390223</v>
          </cell>
          <cell r="X15">
            <v>946</v>
          </cell>
          <cell r="Y15">
            <v>1149</v>
          </cell>
          <cell r="Z15">
            <v>21671</v>
          </cell>
          <cell r="AA15">
            <v>136710664.82649848</v>
          </cell>
          <cell r="AC15">
            <v>0</v>
          </cell>
          <cell r="AD15">
            <v>359229821.2039022</v>
          </cell>
        </row>
        <row r="16">
          <cell r="G16">
            <v>91553</v>
          </cell>
          <cell r="H16">
            <v>59238</v>
          </cell>
          <cell r="I16">
            <v>107959697.94</v>
          </cell>
          <cell r="K16">
            <v>15</v>
          </cell>
          <cell r="L16">
            <v>231</v>
          </cell>
          <cell r="M16">
            <v>1634194</v>
          </cell>
          <cell r="O16">
            <v>65</v>
          </cell>
          <cell r="P16">
            <v>1350</v>
          </cell>
          <cell r="Q16">
            <v>3768024</v>
          </cell>
          <cell r="T16">
            <v>10394</v>
          </cell>
          <cell r="U16">
            <v>163178</v>
          </cell>
          <cell r="V16">
            <v>584884146.6449233</v>
          </cell>
          <cell r="X16">
            <v>995</v>
          </cell>
          <cell r="Y16">
            <v>1572</v>
          </cell>
          <cell r="Z16">
            <v>30272</v>
          </cell>
          <cell r="AA16">
            <v>201231175.01483744</v>
          </cell>
          <cell r="AC16">
            <v>0</v>
          </cell>
          <cell r="AD16">
            <v>698246062.5849234</v>
          </cell>
        </row>
        <row r="17">
          <cell r="G17">
            <v>9331</v>
          </cell>
          <cell r="H17">
            <v>13560</v>
          </cell>
          <cell r="I17">
            <v>16863812.23</v>
          </cell>
          <cell r="K17">
            <v>43</v>
          </cell>
          <cell r="L17">
            <v>587</v>
          </cell>
          <cell r="M17">
            <v>4018048</v>
          </cell>
          <cell r="O17">
            <v>8</v>
          </cell>
          <cell r="P17">
            <v>168</v>
          </cell>
          <cell r="Q17">
            <v>468910</v>
          </cell>
          <cell r="T17">
            <v>4108</v>
          </cell>
          <cell r="U17">
            <v>65959</v>
          </cell>
          <cell r="V17">
            <v>567050245.2975105</v>
          </cell>
          <cell r="X17">
            <v>2196</v>
          </cell>
          <cell r="Y17">
            <v>2373</v>
          </cell>
          <cell r="Z17">
            <v>42414</v>
          </cell>
          <cell r="AA17">
            <v>259151818.1618787</v>
          </cell>
          <cell r="AC17">
            <v>0</v>
          </cell>
          <cell r="AD17">
            <v>588401015.5275106</v>
          </cell>
        </row>
        <row r="18">
          <cell r="G18">
            <v>5611</v>
          </cell>
          <cell r="H18">
            <v>5182</v>
          </cell>
          <cell r="I18">
            <v>7720416.91</v>
          </cell>
          <cell r="K18">
            <v>12</v>
          </cell>
          <cell r="L18">
            <v>220</v>
          </cell>
          <cell r="M18">
            <v>844502</v>
          </cell>
          <cell r="O18">
            <v>9</v>
          </cell>
          <cell r="P18">
            <v>185</v>
          </cell>
          <cell r="Q18">
            <v>516359</v>
          </cell>
          <cell r="T18">
            <v>3323</v>
          </cell>
          <cell r="U18">
            <v>71777</v>
          </cell>
          <cell r="V18">
            <v>318263144.20092326</v>
          </cell>
          <cell r="X18">
            <v>787</v>
          </cell>
          <cell r="Y18">
            <v>1014</v>
          </cell>
          <cell r="Z18">
            <v>19327</v>
          </cell>
          <cell r="AA18">
            <v>134285186.28683499</v>
          </cell>
          <cell r="AC18">
            <v>35156</v>
          </cell>
          <cell r="AD18">
            <v>327379578.11092323</v>
          </cell>
        </row>
        <row r="19">
          <cell r="G19">
            <v>5899</v>
          </cell>
          <cell r="H19">
            <v>6410</v>
          </cell>
          <cell r="I19">
            <v>7233609.569999999</v>
          </cell>
          <cell r="K19">
            <v>53</v>
          </cell>
          <cell r="L19">
            <v>977</v>
          </cell>
          <cell r="M19">
            <v>5650052</v>
          </cell>
          <cell r="O19">
            <v>13</v>
          </cell>
          <cell r="P19">
            <v>261</v>
          </cell>
          <cell r="Q19">
            <v>728485</v>
          </cell>
          <cell r="T19">
            <v>1710</v>
          </cell>
          <cell r="U19">
            <v>27319</v>
          </cell>
          <cell r="V19">
            <v>246793638.58541822</v>
          </cell>
          <cell r="X19">
            <v>998</v>
          </cell>
          <cell r="Y19">
            <v>990</v>
          </cell>
          <cell r="Z19">
            <v>17790</v>
          </cell>
          <cell r="AA19">
            <v>118401260.85769512</v>
          </cell>
          <cell r="AC19">
            <v>17578</v>
          </cell>
          <cell r="AD19">
            <v>260423363.15541825</v>
          </cell>
        </row>
        <row r="20">
          <cell r="G20">
            <v>5654</v>
          </cell>
          <cell r="H20">
            <v>5826</v>
          </cell>
          <cell r="I20">
            <v>11536836.180000002</v>
          </cell>
          <cell r="K20">
            <v>35</v>
          </cell>
          <cell r="L20">
            <v>496</v>
          </cell>
          <cell r="M20">
            <v>4016114</v>
          </cell>
          <cell r="O20">
            <v>77</v>
          </cell>
          <cell r="P20">
            <v>1563</v>
          </cell>
          <cell r="Q20">
            <v>4362535</v>
          </cell>
          <cell r="T20">
            <v>1846</v>
          </cell>
          <cell r="U20">
            <v>26279</v>
          </cell>
          <cell r="V20">
            <v>281139954.1206125</v>
          </cell>
          <cell r="X20">
            <v>1267</v>
          </cell>
          <cell r="Y20">
            <v>1207</v>
          </cell>
          <cell r="Z20">
            <v>17648</v>
          </cell>
          <cell r="AA20">
            <v>152808352.37135437</v>
          </cell>
          <cell r="AC20">
            <v>17578</v>
          </cell>
          <cell r="AD20">
            <v>301073017.3006125</v>
          </cell>
        </row>
        <row r="21">
          <cell r="G21">
            <v>247612</v>
          </cell>
          <cell r="H21">
            <v>102642</v>
          </cell>
          <cell r="I21">
            <v>374276195.81</v>
          </cell>
          <cell r="K21">
            <v>944</v>
          </cell>
          <cell r="L21">
            <v>13723</v>
          </cell>
          <cell r="M21">
            <v>40042746.18</v>
          </cell>
          <cell r="O21">
            <v>102</v>
          </cell>
          <cell r="P21">
            <v>2111</v>
          </cell>
          <cell r="Q21">
            <v>5892074</v>
          </cell>
          <cell r="T21">
            <v>22417</v>
          </cell>
          <cell r="U21">
            <v>359590</v>
          </cell>
          <cell r="V21">
            <v>3587698918.548845</v>
          </cell>
          <cell r="X21">
            <v>11462</v>
          </cell>
          <cell r="Y21">
            <v>14332</v>
          </cell>
          <cell r="Z21">
            <v>217640</v>
          </cell>
          <cell r="AA21">
            <v>1681971226.2457182</v>
          </cell>
          <cell r="AC21">
            <v>8173770</v>
          </cell>
          <cell r="AD21">
            <v>4016083704.5388446</v>
          </cell>
        </row>
        <row r="22">
          <cell r="G22">
            <v>4172</v>
          </cell>
          <cell r="H22">
            <v>4011</v>
          </cell>
          <cell r="I22">
            <v>7402060.569999999</v>
          </cell>
          <cell r="K22">
            <v>28</v>
          </cell>
          <cell r="L22">
            <v>477</v>
          </cell>
          <cell r="M22">
            <v>2649462.2</v>
          </cell>
          <cell r="O22">
            <v>28</v>
          </cell>
          <cell r="P22">
            <v>538</v>
          </cell>
          <cell r="Q22">
            <v>1501628</v>
          </cell>
          <cell r="T22">
            <v>1711</v>
          </cell>
          <cell r="U22">
            <v>189002</v>
          </cell>
          <cell r="V22">
            <v>422808178.86961484</v>
          </cell>
          <cell r="X22">
            <v>898</v>
          </cell>
          <cell r="Y22">
            <v>1008</v>
          </cell>
          <cell r="Z22">
            <v>17329</v>
          </cell>
          <cell r="AA22">
            <v>122332714.10189007</v>
          </cell>
          <cell r="AC22">
            <v>0</v>
          </cell>
          <cell r="AD22">
            <v>434361329.63961476</v>
          </cell>
        </row>
        <row r="23">
          <cell r="G23">
            <v>6750</v>
          </cell>
          <cell r="H23">
            <v>8041</v>
          </cell>
          <cell r="I23">
            <v>17874336.77</v>
          </cell>
          <cell r="K23">
            <v>598</v>
          </cell>
          <cell r="L23">
            <v>11048</v>
          </cell>
          <cell r="M23">
            <v>18793964</v>
          </cell>
          <cell r="O23">
            <v>33</v>
          </cell>
          <cell r="P23">
            <v>685</v>
          </cell>
          <cell r="Q23">
            <v>1911924</v>
          </cell>
          <cell r="T23">
            <v>2510</v>
          </cell>
          <cell r="U23">
            <v>37390</v>
          </cell>
          <cell r="V23">
            <v>417689236.26801044</v>
          </cell>
          <cell r="X23">
            <v>1471</v>
          </cell>
          <cell r="Y23">
            <v>1656</v>
          </cell>
          <cell r="Z23">
            <v>22462</v>
          </cell>
          <cell r="AA23">
            <v>203413856.86423808</v>
          </cell>
          <cell r="AC23">
            <v>35156</v>
          </cell>
          <cell r="AD23">
            <v>456304617.03801036</v>
          </cell>
        </row>
        <row r="24">
          <cell r="G24">
            <v>4752</v>
          </cell>
          <cell r="H24">
            <v>4441</v>
          </cell>
          <cell r="I24">
            <v>7458196.27</v>
          </cell>
          <cell r="K24">
            <v>13</v>
          </cell>
          <cell r="L24">
            <v>199</v>
          </cell>
          <cell r="M24">
            <v>1260595</v>
          </cell>
          <cell r="O24">
            <v>0</v>
          </cell>
          <cell r="P24">
            <v>0</v>
          </cell>
          <cell r="Q24">
            <v>0</v>
          </cell>
          <cell r="T24">
            <v>2261</v>
          </cell>
          <cell r="U24">
            <v>279842</v>
          </cell>
          <cell r="V24">
            <v>606157075.9958253</v>
          </cell>
          <cell r="X24">
            <v>1134</v>
          </cell>
          <cell r="Y24">
            <v>1169</v>
          </cell>
          <cell r="Z24">
            <v>19220</v>
          </cell>
          <cell r="AA24">
            <v>134277610.04956153</v>
          </cell>
          <cell r="AC24">
            <v>17578</v>
          </cell>
          <cell r="AD24">
            <v>614893445.2658252</v>
          </cell>
        </row>
        <row r="25">
          <cell r="G25">
            <v>11538</v>
          </cell>
          <cell r="H25">
            <v>11635</v>
          </cell>
          <cell r="I25">
            <v>21408462.209999997</v>
          </cell>
          <cell r="K25">
            <v>58</v>
          </cell>
          <cell r="L25">
            <v>1017</v>
          </cell>
          <cell r="M25">
            <v>6135251.05</v>
          </cell>
          <cell r="O25">
            <v>92</v>
          </cell>
          <cell r="P25">
            <v>1911</v>
          </cell>
          <cell r="Q25">
            <v>5333848</v>
          </cell>
          <cell r="T25">
            <v>4259</v>
          </cell>
          <cell r="U25">
            <v>47375</v>
          </cell>
          <cell r="V25">
            <v>407144391.0710998</v>
          </cell>
          <cell r="X25">
            <v>1772</v>
          </cell>
          <cell r="Y25">
            <v>1916</v>
          </cell>
          <cell r="Z25">
            <v>27537</v>
          </cell>
          <cell r="AA25">
            <v>229094766.16947657</v>
          </cell>
          <cell r="AC25">
            <v>17578</v>
          </cell>
          <cell r="AD25">
            <v>440039530.3310998</v>
          </cell>
        </row>
        <row r="26">
          <cell r="G26">
            <v>192267</v>
          </cell>
          <cell r="H26">
            <v>164988</v>
          </cell>
          <cell r="I26">
            <v>101731662.29</v>
          </cell>
          <cell r="K26">
            <v>528</v>
          </cell>
          <cell r="L26">
            <v>5170</v>
          </cell>
          <cell r="M26">
            <v>54566160.48</v>
          </cell>
          <cell r="O26">
            <v>21</v>
          </cell>
          <cell r="P26">
            <v>439</v>
          </cell>
          <cell r="Q26">
            <v>1225306</v>
          </cell>
          <cell r="T26">
            <v>3529</v>
          </cell>
          <cell r="U26">
            <v>65658</v>
          </cell>
          <cell r="V26">
            <v>614471173.8592733</v>
          </cell>
          <cell r="X26">
            <v>2063</v>
          </cell>
          <cell r="Y26">
            <v>2260</v>
          </cell>
          <cell r="Z26">
            <v>36593</v>
          </cell>
          <cell r="AA26">
            <v>313102746.2742753</v>
          </cell>
          <cell r="AC26">
            <v>0</v>
          </cell>
          <cell r="AD26">
            <v>771994302.6292733</v>
          </cell>
        </row>
        <row r="27">
          <cell r="G27">
            <v>8724</v>
          </cell>
          <cell r="H27">
            <v>4222</v>
          </cell>
          <cell r="I27">
            <v>27112000.929999996</v>
          </cell>
          <cell r="K27">
            <v>142</v>
          </cell>
          <cell r="L27">
            <v>877</v>
          </cell>
          <cell r="M27">
            <v>4983162</v>
          </cell>
          <cell r="O27">
            <v>2</v>
          </cell>
          <cell r="P27">
            <v>42</v>
          </cell>
          <cell r="Q27">
            <v>117227</v>
          </cell>
          <cell r="T27">
            <v>3016</v>
          </cell>
          <cell r="U27">
            <v>47220</v>
          </cell>
          <cell r="V27">
            <v>427399791.1959616</v>
          </cell>
          <cell r="X27">
            <v>1723</v>
          </cell>
          <cell r="Y27">
            <v>1766</v>
          </cell>
          <cell r="Z27">
            <v>29743</v>
          </cell>
          <cell r="AA27">
            <v>184224639.35277122</v>
          </cell>
          <cell r="AC27">
            <v>17578</v>
          </cell>
          <cell r="AD27">
            <v>459629759.12596166</v>
          </cell>
        </row>
        <row r="28">
          <cell r="G28">
            <v>7029</v>
          </cell>
          <cell r="H28">
            <v>4870</v>
          </cell>
          <cell r="I28">
            <v>10042586.46</v>
          </cell>
          <cell r="K28">
            <v>54</v>
          </cell>
          <cell r="L28">
            <v>948</v>
          </cell>
          <cell r="M28">
            <v>6553925</v>
          </cell>
          <cell r="O28">
            <v>12</v>
          </cell>
          <cell r="P28">
            <v>245</v>
          </cell>
          <cell r="Q28">
            <v>683827</v>
          </cell>
          <cell r="T28">
            <v>2277</v>
          </cell>
          <cell r="U28">
            <v>51740</v>
          </cell>
          <cell r="V28">
            <v>333707858.97276556</v>
          </cell>
          <cell r="X28">
            <v>1145</v>
          </cell>
          <cell r="Y28">
            <v>1217</v>
          </cell>
          <cell r="Z28">
            <v>19867</v>
          </cell>
          <cell r="AA28">
            <v>155034206.20430544</v>
          </cell>
          <cell r="AC28">
            <v>17578</v>
          </cell>
          <cell r="AD28">
            <v>351005775.43276554</v>
          </cell>
        </row>
        <row r="29">
          <cell r="G29">
            <v>826604</v>
          </cell>
          <cell r="H29">
            <v>325300</v>
          </cell>
          <cell r="I29">
            <v>1231840151.5500002</v>
          </cell>
          <cell r="K29">
            <v>1739</v>
          </cell>
          <cell r="L29">
            <v>24271</v>
          </cell>
          <cell r="M29">
            <v>202013063.8</v>
          </cell>
          <cell r="O29">
            <v>128</v>
          </cell>
          <cell r="P29">
            <v>2631</v>
          </cell>
          <cell r="Q29">
            <v>7343462</v>
          </cell>
          <cell r="T29">
            <v>41808</v>
          </cell>
          <cell r="U29">
            <v>669232</v>
          </cell>
          <cell r="V29">
            <v>7298915028.730286</v>
          </cell>
          <cell r="X29">
            <v>18429</v>
          </cell>
          <cell r="Y29">
            <v>20659</v>
          </cell>
          <cell r="Z29">
            <v>349150</v>
          </cell>
          <cell r="AA29">
            <v>2613849719.9120517</v>
          </cell>
          <cell r="AC29">
            <v>526289013.98</v>
          </cell>
          <cell r="AD29">
            <v>9266400720.060287</v>
          </cell>
        </row>
        <row r="30">
          <cell r="G30">
            <v>421725</v>
          </cell>
          <cell r="H30">
            <v>290579</v>
          </cell>
          <cell r="I30">
            <v>377864778.26</v>
          </cell>
          <cell r="K30">
            <v>4712</v>
          </cell>
          <cell r="L30">
            <v>48225</v>
          </cell>
          <cell r="M30">
            <v>122336209.94</v>
          </cell>
          <cell r="O30">
            <v>328</v>
          </cell>
          <cell r="P30">
            <v>6690</v>
          </cell>
          <cell r="Q30">
            <v>18672657</v>
          </cell>
          <cell r="T30">
            <v>99748</v>
          </cell>
          <cell r="U30">
            <v>1666818</v>
          </cell>
          <cell r="V30">
            <v>10972448771.910744</v>
          </cell>
          <cell r="X30">
            <v>34541</v>
          </cell>
          <cell r="Y30">
            <v>39014</v>
          </cell>
          <cell r="Z30">
            <v>697862</v>
          </cell>
          <cell r="AA30">
            <v>5381099787.279629</v>
          </cell>
          <cell r="AC30">
            <v>123046</v>
          </cell>
          <cell r="AD30">
            <v>11491445463.110739</v>
          </cell>
        </row>
        <row r="31">
          <cell r="G31">
            <v>2271</v>
          </cell>
          <cell r="H31">
            <v>2820</v>
          </cell>
          <cell r="I31">
            <v>5782637.74</v>
          </cell>
          <cell r="K31">
            <v>52</v>
          </cell>
          <cell r="L31">
            <v>258</v>
          </cell>
          <cell r="M31">
            <v>1789204</v>
          </cell>
          <cell r="O31">
            <v>30</v>
          </cell>
          <cell r="P31">
            <v>620</v>
          </cell>
          <cell r="Q31">
            <v>1730500</v>
          </cell>
          <cell r="T31">
            <v>1852</v>
          </cell>
          <cell r="U31">
            <v>34235</v>
          </cell>
          <cell r="V31">
            <v>247773760.34041145</v>
          </cell>
          <cell r="X31">
            <v>1004</v>
          </cell>
          <cell r="Y31">
            <v>1094</v>
          </cell>
          <cell r="Z31">
            <v>20615</v>
          </cell>
          <cell r="AA31">
            <v>159047785.69546854</v>
          </cell>
          <cell r="AC31">
            <v>0</v>
          </cell>
          <cell r="AD31">
            <v>257076102.08041143</v>
          </cell>
        </row>
        <row r="32">
          <cell r="G32">
            <v>3112</v>
          </cell>
          <cell r="H32">
            <v>1960</v>
          </cell>
          <cell r="I32">
            <v>5729859.46</v>
          </cell>
          <cell r="K32">
            <v>40</v>
          </cell>
          <cell r="L32">
            <v>472</v>
          </cell>
          <cell r="M32">
            <v>1816833</v>
          </cell>
          <cell r="O32">
            <v>67</v>
          </cell>
          <cell r="P32">
            <v>1347</v>
          </cell>
          <cell r="Q32">
            <v>3759651</v>
          </cell>
          <cell r="T32">
            <v>1732</v>
          </cell>
          <cell r="U32">
            <v>42274</v>
          </cell>
          <cell r="V32">
            <v>271507177.3397497</v>
          </cell>
          <cell r="X32">
            <v>917</v>
          </cell>
          <cell r="Y32">
            <v>956</v>
          </cell>
          <cell r="Z32">
            <v>16787</v>
          </cell>
          <cell r="AA32">
            <v>157880566.52400643</v>
          </cell>
          <cell r="AC32">
            <v>17578</v>
          </cell>
          <cell r="AD32">
            <v>282831098.7997498</v>
          </cell>
        </row>
        <row r="33">
          <cell r="G33">
            <v>3069</v>
          </cell>
          <cell r="H33">
            <v>3070</v>
          </cell>
          <cell r="I33">
            <v>6230879.28</v>
          </cell>
          <cell r="K33">
            <v>65</v>
          </cell>
          <cell r="L33">
            <v>962</v>
          </cell>
          <cell r="M33">
            <v>3669253</v>
          </cell>
          <cell r="O33">
            <v>58</v>
          </cell>
          <cell r="P33">
            <v>1190</v>
          </cell>
          <cell r="Q33">
            <v>3321444</v>
          </cell>
          <cell r="T33">
            <v>1569</v>
          </cell>
          <cell r="U33">
            <v>26773</v>
          </cell>
          <cell r="V33">
            <v>231994759.5065512</v>
          </cell>
          <cell r="X33">
            <v>921</v>
          </cell>
          <cell r="Y33">
            <v>1001</v>
          </cell>
          <cell r="Z33">
            <v>18534</v>
          </cell>
          <cell r="AA33">
            <v>148938479.41722968</v>
          </cell>
          <cell r="AC33">
            <v>0</v>
          </cell>
          <cell r="AD33">
            <v>245216335.7865512</v>
          </cell>
        </row>
        <row r="34">
          <cell r="G34">
            <v>231</v>
          </cell>
          <cell r="H34">
            <v>218</v>
          </cell>
          <cell r="I34">
            <v>209437.68</v>
          </cell>
          <cell r="K34">
            <v>2</v>
          </cell>
          <cell r="L34">
            <v>30</v>
          </cell>
          <cell r="M34">
            <v>24955</v>
          </cell>
          <cell r="O34">
            <v>0</v>
          </cell>
          <cell r="P34">
            <v>0</v>
          </cell>
          <cell r="Q34">
            <v>0</v>
          </cell>
          <cell r="T34">
            <v>122</v>
          </cell>
          <cell r="U34">
            <v>1733</v>
          </cell>
          <cell r="V34">
            <v>14944054.583397903</v>
          </cell>
          <cell r="X34">
            <v>62</v>
          </cell>
          <cell r="Y34">
            <v>66</v>
          </cell>
          <cell r="Z34">
            <v>1110</v>
          </cell>
          <cell r="AA34">
            <v>9752888.955268603</v>
          </cell>
          <cell r="AC34">
            <v>0</v>
          </cell>
          <cell r="AD34">
            <v>15178447.263397902</v>
          </cell>
        </row>
        <row r="35">
          <cell r="G35">
            <v>2961</v>
          </cell>
          <cell r="H35">
            <v>2453</v>
          </cell>
          <cell r="I35">
            <v>4596200.45</v>
          </cell>
          <cell r="K35">
            <v>41</v>
          </cell>
          <cell r="L35">
            <v>532</v>
          </cell>
          <cell r="M35">
            <v>1192421</v>
          </cell>
          <cell r="O35">
            <v>37</v>
          </cell>
          <cell r="P35">
            <v>740</v>
          </cell>
          <cell r="Q35">
            <v>2065436</v>
          </cell>
          <cell r="T35">
            <v>2988</v>
          </cell>
          <cell r="U35">
            <v>53864</v>
          </cell>
          <cell r="V35">
            <v>455905267.0165477</v>
          </cell>
          <cell r="X35">
            <v>1710</v>
          </cell>
          <cell r="Y35">
            <v>1915</v>
          </cell>
          <cell r="Z35">
            <v>33966</v>
          </cell>
          <cell r="AA35">
            <v>279270835.0258349</v>
          </cell>
          <cell r="AC35">
            <v>0</v>
          </cell>
          <cell r="AD35">
            <v>463759324.4665478</v>
          </cell>
        </row>
        <row r="36">
          <cell r="G36">
            <v>7542</v>
          </cell>
          <cell r="H36">
            <v>6864</v>
          </cell>
          <cell r="I36">
            <v>27356542.62</v>
          </cell>
          <cell r="K36">
            <v>38</v>
          </cell>
          <cell r="L36">
            <v>457</v>
          </cell>
          <cell r="M36">
            <v>1298504.4</v>
          </cell>
          <cell r="O36">
            <v>12</v>
          </cell>
          <cell r="P36">
            <v>238</v>
          </cell>
          <cell r="Q36">
            <v>664289</v>
          </cell>
          <cell r="T36">
            <v>2499</v>
          </cell>
          <cell r="U36">
            <v>112509</v>
          </cell>
          <cell r="V36">
            <v>418291845.197468</v>
          </cell>
          <cell r="X36">
            <v>1049</v>
          </cell>
          <cell r="Y36">
            <v>1144</v>
          </cell>
          <cell r="Z36">
            <v>24121</v>
          </cell>
          <cell r="AA36">
            <v>174167572.56732613</v>
          </cell>
          <cell r="AC36">
            <v>0</v>
          </cell>
          <cell r="AD36">
            <v>447611181.21746796</v>
          </cell>
        </row>
        <row r="37">
          <cell r="G37">
            <v>10985</v>
          </cell>
          <cell r="H37">
            <v>11269</v>
          </cell>
          <cell r="I37">
            <v>10585615.9</v>
          </cell>
          <cell r="K37">
            <v>259</v>
          </cell>
          <cell r="L37">
            <v>4499</v>
          </cell>
          <cell r="M37">
            <v>10295007</v>
          </cell>
          <cell r="O37">
            <v>13</v>
          </cell>
          <cell r="P37">
            <v>267</v>
          </cell>
          <cell r="Q37">
            <v>745232</v>
          </cell>
          <cell r="T37">
            <v>11994</v>
          </cell>
          <cell r="U37">
            <v>238356</v>
          </cell>
          <cell r="V37">
            <v>1348262841.081704</v>
          </cell>
          <cell r="X37">
            <v>3802</v>
          </cell>
          <cell r="Y37">
            <v>4446</v>
          </cell>
          <cell r="Z37">
            <v>94727</v>
          </cell>
          <cell r="AA37">
            <v>618634940.1024957</v>
          </cell>
          <cell r="AC37">
            <v>0</v>
          </cell>
          <cell r="AD37">
            <v>1369888695.981704</v>
          </cell>
        </row>
        <row r="38">
          <cell r="G38">
            <v>70657</v>
          </cell>
          <cell r="H38">
            <v>13403</v>
          </cell>
          <cell r="I38">
            <v>93019947.19</v>
          </cell>
          <cell r="K38">
            <v>26</v>
          </cell>
          <cell r="L38">
            <v>568</v>
          </cell>
          <cell r="M38">
            <v>819630</v>
          </cell>
          <cell r="O38">
            <v>8</v>
          </cell>
          <cell r="P38">
            <v>160</v>
          </cell>
          <cell r="Q38">
            <v>446581</v>
          </cell>
          <cell r="T38">
            <v>5779</v>
          </cell>
          <cell r="U38">
            <v>78262</v>
          </cell>
          <cell r="V38">
            <v>471623721.049838</v>
          </cell>
          <cell r="X38">
            <v>1849</v>
          </cell>
          <cell r="Y38">
            <v>1511</v>
          </cell>
          <cell r="Z38">
            <v>24579</v>
          </cell>
          <cell r="AA38">
            <v>193030617.7196414</v>
          </cell>
          <cell r="AC38">
            <v>0</v>
          </cell>
          <cell r="AD38">
            <v>565909879.239838</v>
          </cell>
        </row>
        <row r="39">
          <cell r="G39">
            <v>2585</v>
          </cell>
          <cell r="H39">
            <v>1247</v>
          </cell>
          <cell r="I39">
            <v>2164322.54</v>
          </cell>
          <cell r="K39">
            <v>35</v>
          </cell>
          <cell r="L39">
            <v>650</v>
          </cell>
          <cell r="M39">
            <v>981434</v>
          </cell>
          <cell r="O39">
            <v>10</v>
          </cell>
          <cell r="P39">
            <v>208</v>
          </cell>
          <cell r="Q39">
            <v>580555</v>
          </cell>
          <cell r="T39">
            <v>2227</v>
          </cell>
          <cell r="U39">
            <v>52680</v>
          </cell>
          <cell r="V39">
            <v>308675926.95535094</v>
          </cell>
          <cell r="X39">
            <v>1059</v>
          </cell>
          <cell r="Y39">
            <v>1221</v>
          </cell>
          <cell r="Z39">
            <v>26801</v>
          </cell>
          <cell r="AA39">
            <v>179456308.80012557</v>
          </cell>
          <cell r="AC39">
            <v>0</v>
          </cell>
          <cell r="AD39">
            <v>312402238.49535096</v>
          </cell>
        </row>
        <row r="40">
          <cell r="G40">
            <v>2790</v>
          </cell>
          <cell r="H40">
            <v>2287</v>
          </cell>
          <cell r="I40">
            <v>3551538.69</v>
          </cell>
          <cell r="K40">
            <v>24</v>
          </cell>
          <cell r="L40">
            <v>180</v>
          </cell>
          <cell r="M40">
            <v>822988</v>
          </cell>
          <cell r="O40">
            <v>41</v>
          </cell>
          <cell r="P40">
            <v>857</v>
          </cell>
          <cell r="Q40">
            <v>2391998</v>
          </cell>
          <cell r="T40">
            <v>2644</v>
          </cell>
          <cell r="U40">
            <v>56293</v>
          </cell>
          <cell r="V40">
            <v>357287845.1379282</v>
          </cell>
          <cell r="X40">
            <v>1254</v>
          </cell>
          <cell r="Y40">
            <v>1485</v>
          </cell>
          <cell r="Z40">
            <v>28497</v>
          </cell>
          <cell r="AA40">
            <v>208362536.89298248</v>
          </cell>
          <cell r="AC40">
            <v>0</v>
          </cell>
          <cell r="AD40">
            <v>364054369.8279281</v>
          </cell>
        </row>
        <row r="41">
          <cell r="G41">
            <v>315522</v>
          </cell>
          <cell r="H41">
            <v>244988</v>
          </cell>
          <cell r="I41">
            <v>218637796.70999998</v>
          </cell>
          <cell r="K41">
            <v>4130</v>
          </cell>
          <cell r="L41">
            <v>39617</v>
          </cell>
          <cell r="M41">
            <v>99625980.54</v>
          </cell>
          <cell r="O41">
            <v>52</v>
          </cell>
          <cell r="P41">
            <v>1063</v>
          </cell>
          <cell r="Q41">
            <v>2966971</v>
          </cell>
          <cell r="T41">
            <v>66342</v>
          </cell>
          <cell r="U41">
            <v>969839</v>
          </cell>
          <cell r="V41">
            <v>6846181573.701795</v>
          </cell>
          <cell r="X41">
            <v>20914</v>
          </cell>
          <cell r="Y41">
            <v>24175</v>
          </cell>
          <cell r="Z41">
            <v>408125</v>
          </cell>
          <cell r="AA41">
            <v>3252557255.5792484</v>
          </cell>
          <cell r="AC41">
            <v>105468</v>
          </cell>
          <cell r="AD41">
            <v>7167517789.951794</v>
          </cell>
        </row>
        <row r="42">
          <cell r="G42">
            <v>258279</v>
          </cell>
          <cell r="H42">
            <v>146110</v>
          </cell>
          <cell r="I42">
            <v>234270643.19000003</v>
          </cell>
          <cell r="K42">
            <v>2297</v>
          </cell>
          <cell r="L42">
            <v>34972</v>
          </cell>
          <cell r="M42">
            <v>32498320.7</v>
          </cell>
          <cell r="O42">
            <v>792</v>
          </cell>
          <cell r="P42">
            <v>16193</v>
          </cell>
          <cell r="Q42">
            <v>45196759</v>
          </cell>
          <cell r="T42">
            <v>54035</v>
          </cell>
          <cell r="U42">
            <v>705336</v>
          </cell>
          <cell r="V42">
            <v>3699776480.825033</v>
          </cell>
          <cell r="X42">
            <v>14908</v>
          </cell>
          <cell r="Y42">
            <v>15105</v>
          </cell>
          <cell r="Z42">
            <v>227276</v>
          </cell>
          <cell r="AA42">
            <v>1868513710.073536</v>
          </cell>
          <cell r="AC42">
            <v>70312</v>
          </cell>
          <cell r="AD42">
            <v>4011812515.7150335</v>
          </cell>
        </row>
        <row r="43">
          <cell r="G43">
            <v>29385</v>
          </cell>
          <cell r="H43">
            <v>29208</v>
          </cell>
          <cell r="I43">
            <v>10002853.610000001</v>
          </cell>
          <cell r="K43">
            <v>130</v>
          </cell>
          <cell r="L43">
            <v>1774</v>
          </cell>
          <cell r="M43">
            <v>1971546</v>
          </cell>
          <cell r="O43">
            <v>6</v>
          </cell>
          <cell r="P43">
            <v>124</v>
          </cell>
          <cell r="Q43">
            <v>346100</v>
          </cell>
          <cell r="T43">
            <v>1188</v>
          </cell>
          <cell r="U43">
            <v>12673</v>
          </cell>
          <cell r="V43">
            <v>108225077.03450166</v>
          </cell>
          <cell r="X43">
            <v>483</v>
          </cell>
          <cell r="Y43">
            <v>480</v>
          </cell>
          <cell r="Z43">
            <v>6144</v>
          </cell>
          <cell r="AA43">
            <v>64709047.344280735</v>
          </cell>
          <cell r="AC43">
            <v>0</v>
          </cell>
          <cell r="AD43">
            <v>120545576.64450166</v>
          </cell>
        </row>
        <row r="44">
          <cell r="G44">
            <v>2264</v>
          </cell>
          <cell r="H44">
            <v>5895</v>
          </cell>
          <cell r="I44">
            <v>4384423.33</v>
          </cell>
          <cell r="K44">
            <v>22</v>
          </cell>
          <cell r="L44">
            <v>201</v>
          </cell>
          <cell r="M44">
            <v>1535578</v>
          </cell>
          <cell r="O44">
            <v>147</v>
          </cell>
          <cell r="P44">
            <v>3003</v>
          </cell>
          <cell r="Q44">
            <v>8381762</v>
          </cell>
          <cell r="T44">
            <v>1508</v>
          </cell>
          <cell r="U44">
            <v>19748</v>
          </cell>
          <cell r="V44">
            <v>195202120.90696156</v>
          </cell>
          <cell r="X44">
            <v>602</v>
          </cell>
          <cell r="Y44">
            <v>736</v>
          </cell>
          <cell r="Z44">
            <v>10299</v>
          </cell>
          <cell r="AA44">
            <v>112679048.22844142</v>
          </cell>
          <cell r="AC44">
            <v>0</v>
          </cell>
          <cell r="AD44">
            <v>209503884.23696154</v>
          </cell>
        </row>
        <row r="45">
          <cell r="G45">
            <v>137018</v>
          </cell>
          <cell r="H45">
            <v>87150</v>
          </cell>
          <cell r="I45">
            <v>108942489.77</v>
          </cell>
          <cell r="K45">
            <v>1378</v>
          </cell>
          <cell r="L45">
            <v>21548</v>
          </cell>
          <cell r="M45">
            <v>13939293</v>
          </cell>
          <cell r="O45">
            <v>78</v>
          </cell>
          <cell r="P45">
            <v>1594</v>
          </cell>
          <cell r="Q45">
            <v>4449060</v>
          </cell>
          <cell r="T45">
            <v>10403</v>
          </cell>
          <cell r="U45">
            <v>113568</v>
          </cell>
          <cell r="V45">
            <v>647250893.1259443</v>
          </cell>
          <cell r="X45">
            <v>2920</v>
          </cell>
          <cell r="Y45">
            <v>2543</v>
          </cell>
          <cell r="Z45">
            <v>37939</v>
          </cell>
          <cell r="AA45">
            <v>273584887.1323033</v>
          </cell>
          <cell r="AC45">
            <v>35156</v>
          </cell>
          <cell r="AD45">
            <v>774616891.8959441</v>
          </cell>
        </row>
        <row r="46">
          <cell r="G46">
            <v>17766</v>
          </cell>
          <cell r="H46">
            <v>9143</v>
          </cell>
          <cell r="I46">
            <v>24065063.23</v>
          </cell>
          <cell r="K46">
            <v>30</v>
          </cell>
          <cell r="L46">
            <v>275</v>
          </cell>
          <cell r="M46">
            <v>1548520</v>
          </cell>
          <cell r="O46">
            <v>119</v>
          </cell>
          <cell r="P46">
            <v>2427</v>
          </cell>
          <cell r="Q46">
            <v>6774071</v>
          </cell>
          <cell r="T46">
            <v>3026</v>
          </cell>
          <cell r="U46">
            <v>44095</v>
          </cell>
          <cell r="V46">
            <v>539107219.9350284</v>
          </cell>
          <cell r="X46">
            <v>1817</v>
          </cell>
          <cell r="Y46">
            <v>1937</v>
          </cell>
          <cell r="Z46">
            <v>19166</v>
          </cell>
          <cell r="AA46">
            <v>340150284.4229346</v>
          </cell>
          <cell r="AC46">
            <v>0</v>
          </cell>
          <cell r="AD46">
            <v>571494874.1650285</v>
          </cell>
        </row>
        <row r="47">
          <cell r="G47">
            <v>27555</v>
          </cell>
          <cell r="H47">
            <v>13383</v>
          </cell>
          <cell r="I47">
            <v>12828392.830000002</v>
          </cell>
          <cell r="K47">
            <v>36</v>
          </cell>
          <cell r="L47">
            <v>620</v>
          </cell>
          <cell r="M47">
            <v>3518761</v>
          </cell>
          <cell r="O47">
            <v>241</v>
          </cell>
          <cell r="P47">
            <v>4980</v>
          </cell>
          <cell r="Q47">
            <v>13899825</v>
          </cell>
          <cell r="T47">
            <v>8177</v>
          </cell>
          <cell r="U47">
            <v>81689</v>
          </cell>
          <cell r="V47">
            <v>537809971.4894288</v>
          </cell>
          <cell r="X47">
            <v>2335</v>
          </cell>
          <cell r="Y47">
            <v>2491</v>
          </cell>
          <cell r="Z47">
            <v>27187</v>
          </cell>
          <cell r="AA47">
            <v>268406390.5581702</v>
          </cell>
          <cell r="AC47">
            <v>17578</v>
          </cell>
          <cell r="AD47">
            <v>568074528.3194288</v>
          </cell>
        </row>
        <row r="48">
          <cell r="G48">
            <v>44291</v>
          </cell>
          <cell r="H48">
            <v>1331</v>
          </cell>
          <cell r="I48">
            <v>74047420.41999999</v>
          </cell>
          <cell r="K48">
            <v>701</v>
          </cell>
          <cell r="L48">
            <v>10554</v>
          </cell>
          <cell r="M48">
            <v>9984622.7</v>
          </cell>
          <cell r="O48">
            <v>201</v>
          </cell>
          <cell r="P48">
            <v>4065</v>
          </cell>
          <cell r="Q48">
            <v>11345941</v>
          </cell>
          <cell r="T48">
            <v>29733</v>
          </cell>
          <cell r="U48">
            <v>433563</v>
          </cell>
          <cell r="V48">
            <v>1672181198.3331687</v>
          </cell>
          <cell r="X48">
            <v>6751</v>
          </cell>
          <cell r="Y48">
            <v>6918</v>
          </cell>
          <cell r="Z48">
            <v>126541</v>
          </cell>
          <cell r="AA48">
            <v>808984052.3874058</v>
          </cell>
          <cell r="AC48">
            <v>17578</v>
          </cell>
          <cell r="AD48">
            <v>1767576760.4531689</v>
          </cell>
        </row>
        <row r="49">
          <cell r="G49">
            <v>197646</v>
          </cell>
          <cell r="H49">
            <v>109580</v>
          </cell>
          <cell r="I49">
            <v>163185864.39000002</v>
          </cell>
          <cell r="K49">
            <v>1639</v>
          </cell>
          <cell r="L49">
            <v>20976</v>
          </cell>
          <cell r="M49">
            <v>67497127.77000001</v>
          </cell>
          <cell r="O49">
            <v>88</v>
          </cell>
          <cell r="P49">
            <v>1811</v>
          </cell>
          <cell r="Q49">
            <v>5054735</v>
          </cell>
          <cell r="T49">
            <v>37772</v>
          </cell>
          <cell r="U49">
            <v>611183</v>
          </cell>
          <cell r="V49">
            <v>4036056664.4075665</v>
          </cell>
          <cell r="X49">
            <v>13301</v>
          </cell>
          <cell r="Y49">
            <v>15009</v>
          </cell>
          <cell r="Z49">
            <v>255443</v>
          </cell>
          <cell r="AA49">
            <v>2063990960.5917118</v>
          </cell>
          <cell r="AC49">
            <v>105468</v>
          </cell>
          <cell r="AD49">
            <v>4271899859.567567</v>
          </cell>
        </row>
        <row r="50">
          <cell r="G50">
            <v>11731</v>
          </cell>
          <cell r="H50">
            <v>7306</v>
          </cell>
          <cell r="I50">
            <v>21165147.56</v>
          </cell>
          <cell r="K50">
            <v>137</v>
          </cell>
          <cell r="L50">
            <v>1676</v>
          </cell>
          <cell r="M50">
            <v>10720806</v>
          </cell>
          <cell r="O50">
            <v>13</v>
          </cell>
          <cell r="P50">
            <v>326</v>
          </cell>
          <cell r="Q50">
            <v>909908</v>
          </cell>
          <cell r="T50">
            <v>7248</v>
          </cell>
          <cell r="U50">
            <v>125775</v>
          </cell>
          <cell r="V50">
            <v>998070953.3008662</v>
          </cell>
          <cell r="X50">
            <v>3283</v>
          </cell>
          <cell r="Y50">
            <v>3803</v>
          </cell>
          <cell r="Z50">
            <v>69655</v>
          </cell>
          <cell r="AA50">
            <v>542662588.9166214</v>
          </cell>
          <cell r="AC50">
            <v>0</v>
          </cell>
          <cell r="AD50">
            <v>1030866814.8608662</v>
          </cell>
        </row>
        <row r="51">
          <cell r="G51">
            <v>3306</v>
          </cell>
          <cell r="H51">
            <v>10513</v>
          </cell>
          <cell r="I51">
            <v>5674831.409999999</v>
          </cell>
          <cell r="K51">
            <v>62</v>
          </cell>
          <cell r="L51">
            <v>916</v>
          </cell>
          <cell r="M51">
            <v>5129691.31</v>
          </cell>
          <cell r="O51">
            <v>0</v>
          </cell>
          <cell r="P51">
            <v>0</v>
          </cell>
          <cell r="Q51">
            <v>0</v>
          </cell>
          <cell r="T51">
            <v>2081</v>
          </cell>
          <cell r="U51">
            <v>35355</v>
          </cell>
          <cell r="V51">
            <v>203868374.13387722</v>
          </cell>
          <cell r="X51">
            <v>815</v>
          </cell>
          <cell r="Y51">
            <v>819</v>
          </cell>
          <cell r="Z51">
            <v>16499</v>
          </cell>
          <cell r="AA51">
            <v>96427521.6527586</v>
          </cell>
          <cell r="AC51">
            <v>17578</v>
          </cell>
          <cell r="AD51">
            <v>214690474.8538772</v>
          </cell>
        </row>
        <row r="52">
          <cell r="G52">
            <v>4929</v>
          </cell>
          <cell r="H52">
            <v>5962</v>
          </cell>
          <cell r="I52">
            <v>8109040.44</v>
          </cell>
          <cell r="K52">
            <v>43</v>
          </cell>
          <cell r="L52">
            <v>401</v>
          </cell>
          <cell r="M52">
            <v>3073117.34</v>
          </cell>
          <cell r="O52">
            <v>5</v>
          </cell>
          <cell r="P52">
            <v>101</v>
          </cell>
          <cell r="Q52">
            <v>281904</v>
          </cell>
          <cell r="T52">
            <v>3085</v>
          </cell>
          <cell r="U52">
            <v>43486</v>
          </cell>
          <cell r="V52">
            <v>383346403.68028444</v>
          </cell>
          <cell r="X52">
            <v>1335</v>
          </cell>
          <cell r="Y52">
            <v>1731</v>
          </cell>
          <cell r="Z52">
            <v>25978</v>
          </cell>
          <cell r="AA52">
            <v>237858290.85503742</v>
          </cell>
          <cell r="AC52">
            <v>0</v>
          </cell>
          <cell r="AD52">
            <v>394810465.4602845</v>
          </cell>
        </row>
        <row r="53">
          <cell r="G53">
            <v>2189</v>
          </cell>
          <cell r="H53">
            <v>3264</v>
          </cell>
          <cell r="I53">
            <v>4027025.06</v>
          </cell>
          <cell r="K53">
            <v>18</v>
          </cell>
          <cell r="L53">
            <v>198</v>
          </cell>
          <cell r="M53">
            <v>1041964.31</v>
          </cell>
          <cell r="O53">
            <v>1</v>
          </cell>
          <cell r="P53">
            <v>21</v>
          </cell>
          <cell r="Q53">
            <v>58614</v>
          </cell>
          <cell r="T53">
            <v>1667</v>
          </cell>
          <cell r="U53">
            <v>22140</v>
          </cell>
          <cell r="V53">
            <v>213444474.0656776</v>
          </cell>
          <cell r="X53">
            <v>797</v>
          </cell>
          <cell r="Y53">
            <v>970</v>
          </cell>
          <cell r="Z53">
            <v>13984</v>
          </cell>
          <cell r="AA53">
            <v>141787034.77181157</v>
          </cell>
          <cell r="AC53">
            <v>0</v>
          </cell>
          <cell r="AD53">
            <v>218572077.43567762</v>
          </cell>
        </row>
        <row r="54">
          <cell r="G54">
            <v>43091</v>
          </cell>
          <cell r="H54">
            <v>10504</v>
          </cell>
          <cell r="I54">
            <v>58046376.46</v>
          </cell>
          <cell r="K54">
            <v>443</v>
          </cell>
          <cell r="L54">
            <v>6198</v>
          </cell>
          <cell r="M54">
            <v>21829951</v>
          </cell>
          <cell r="O54">
            <v>21</v>
          </cell>
          <cell r="P54">
            <v>405</v>
          </cell>
          <cell r="Q54">
            <v>1130407</v>
          </cell>
          <cell r="T54">
            <v>12311</v>
          </cell>
          <cell r="U54">
            <v>179929</v>
          </cell>
          <cell r="V54">
            <v>988541267.4376444</v>
          </cell>
          <cell r="X54">
            <v>2633</v>
          </cell>
          <cell r="Y54">
            <v>2790</v>
          </cell>
          <cell r="Z54">
            <v>49668</v>
          </cell>
          <cell r="AA54">
            <v>364688309.11127955</v>
          </cell>
          <cell r="AC54">
            <v>0</v>
          </cell>
          <cell r="AD54">
            <v>1069548001.8976443</v>
          </cell>
        </row>
        <row r="55">
          <cell r="G55">
            <v>6337</v>
          </cell>
          <cell r="H55">
            <v>4827</v>
          </cell>
          <cell r="I55">
            <v>11803501.2</v>
          </cell>
          <cell r="K55">
            <v>109</v>
          </cell>
          <cell r="L55">
            <v>1302</v>
          </cell>
          <cell r="M55">
            <v>9510388.96</v>
          </cell>
          <cell r="O55">
            <v>1</v>
          </cell>
          <cell r="P55">
            <v>20</v>
          </cell>
          <cell r="Q55">
            <v>55823</v>
          </cell>
          <cell r="T55">
            <v>4769</v>
          </cell>
          <cell r="U55">
            <v>68770</v>
          </cell>
          <cell r="V55">
            <v>543827965.5422175</v>
          </cell>
          <cell r="X55">
            <v>2094</v>
          </cell>
          <cell r="Y55">
            <v>2266</v>
          </cell>
          <cell r="Z55">
            <v>37885</v>
          </cell>
          <cell r="AA55">
            <v>307819045.37417805</v>
          </cell>
          <cell r="AC55">
            <v>0</v>
          </cell>
          <cell r="AD55">
            <v>565197678.7022176</v>
          </cell>
        </row>
        <row r="56">
          <cell r="G56">
            <v>126063</v>
          </cell>
          <cell r="H56">
            <v>67204</v>
          </cell>
          <cell r="I56">
            <v>54359942.26</v>
          </cell>
          <cell r="K56">
            <v>827</v>
          </cell>
          <cell r="L56">
            <v>10285</v>
          </cell>
          <cell r="M56">
            <v>16191208.85</v>
          </cell>
          <cell r="O56">
            <v>47</v>
          </cell>
          <cell r="P56">
            <v>938</v>
          </cell>
          <cell r="Q56">
            <v>2618079</v>
          </cell>
          <cell r="T56">
            <v>6611</v>
          </cell>
          <cell r="U56">
            <v>135728</v>
          </cell>
          <cell r="V56">
            <v>704957226.2469994</v>
          </cell>
          <cell r="X56">
            <v>2344</v>
          </cell>
          <cell r="Y56">
            <v>2630</v>
          </cell>
          <cell r="Z56">
            <v>41774</v>
          </cell>
          <cell r="AA56">
            <v>372748169.9100251</v>
          </cell>
          <cell r="AC56">
            <v>87890</v>
          </cell>
          <cell r="AD56">
            <v>778214346.3569994</v>
          </cell>
        </row>
        <row r="57">
          <cell r="G57">
            <v>289916</v>
          </cell>
          <cell r="H57">
            <v>213876</v>
          </cell>
          <cell r="I57">
            <v>295857714.21000004</v>
          </cell>
          <cell r="K57">
            <v>2166</v>
          </cell>
          <cell r="L57">
            <v>26486</v>
          </cell>
          <cell r="M57">
            <v>42871969</v>
          </cell>
          <cell r="O57">
            <v>730</v>
          </cell>
          <cell r="P57">
            <v>14877</v>
          </cell>
          <cell r="Q57">
            <v>41522634</v>
          </cell>
          <cell r="T57">
            <v>84201</v>
          </cell>
          <cell r="U57">
            <v>1542994</v>
          </cell>
          <cell r="V57">
            <v>7418422705.095806</v>
          </cell>
          <cell r="X57">
            <v>26989</v>
          </cell>
          <cell r="Y57">
            <v>29773</v>
          </cell>
          <cell r="Z57">
            <v>440323</v>
          </cell>
          <cell r="AA57">
            <v>3999672555.845338</v>
          </cell>
          <cell r="AC57">
            <v>351560</v>
          </cell>
          <cell r="AD57">
            <v>7799026582.305806</v>
          </cell>
        </row>
        <row r="58">
          <cell r="G58">
            <v>48557</v>
          </cell>
          <cell r="H58">
            <v>29245</v>
          </cell>
          <cell r="I58">
            <v>20548328.28</v>
          </cell>
          <cell r="K58">
            <v>38</v>
          </cell>
          <cell r="L58">
            <v>405</v>
          </cell>
          <cell r="M58">
            <v>1657988</v>
          </cell>
          <cell r="O58">
            <v>285</v>
          </cell>
          <cell r="P58">
            <v>5803</v>
          </cell>
          <cell r="Q58">
            <v>16196924</v>
          </cell>
          <cell r="T58">
            <v>6822</v>
          </cell>
          <cell r="U58">
            <v>97647</v>
          </cell>
          <cell r="V58">
            <v>544084388.7313766</v>
          </cell>
          <cell r="X58">
            <v>1539</v>
          </cell>
          <cell r="Y58">
            <v>1573</v>
          </cell>
          <cell r="Z58">
            <v>32290</v>
          </cell>
          <cell r="AA58">
            <v>191106363.7081741</v>
          </cell>
          <cell r="AC58">
            <v>0</v>
          </cell>
          <cell r="AD58">
            <v>582487629.0113766</v>
          </cell>
        </row>
        <row r="59">
          <cell r="G59">
            <v>2921</v>
          </cell>
          <cell r="H59">
            <v>3305</v>
          </cell>
          <cell r="I59">
            <v>10234033.54</v>
          </cell>
          <cell r="K59">
            <v>31</v>
          </cell>
          <cell r="L59">
            <v>475</v>
          </cell>
          <cell r="M59">
            <v>2064764</v>
          </cell>
          <cell r="O59">
            <v>15</v>
          </cell>
          <cell r="P59">
            <v>311</v>
          </cell>
          <cell r="Q59">
            <v>868041</v>
          </cell>
          <cell r="T59">
            <v>1760</v>
          </cell>
          <cell r="U59">
            <v>20913</v>
          </cell>
          <cell r="V59">
            <v>293924352.4335436</v>
          </cell>
          <cell r="X59">
            <v>1307</v>
          </cell>
          <cell r="Y59">
            <v>1249</v>
          </cell>
          <cell r="Z59">
            <v>15078</v>
          </cell>
          <cell r="AA59">
            <v>213429672.3211035</v>
          </cell>
          <cell r="AC59">
            <v>0</v>
          </cell>
          <cell r="AD59">
            <v>307091190.9735436</v>
          </cell>
        </row>
        <row r="60">
          <cell r="G60">
            <v>2008</v>
          </cell>
          <cell r="H60">
            <v>2151</v>
          </cell>
          <cell r="I60">
            <v>5787657.24</v>
          </cell>
          <cell r="K60">
            <v>8</v>
          </cell>
          <cell r="L60">
            <v>253</v>
          </cell>
          <cell r="M60">
            <v>372788</v>
          </cell>
          <cell r="O60">
            <v>8</v>
          </cell>
          <cell r="P60">
            <v>168</v>
          </cell>
          <cell r="Q60">
            <v>468910</v>
          </cell>
          <cell r="T60">
            <v>1270</v>
          </cell>
          <cell r="U60">
            <v>18939</v>
          </cell>
          <cell r="V60">
            <v>214946662.15849188</v>
          </cell>
          <cell r="X60">
            <v>889</v>
          </cell>
          <cell r="Y60">
            <v>853</v>
          </cell>
          <cell r="Z60">
            <v>13658</v>
          </cell>
          <cell r="AA60">
            <v>134379298.46053982</v>
          </cell>
          <cell r="AC60">
            <v>0</v>
          </cell>
          <cell r="AD60">
            <v>221576017.39849186</v>
          </cell>
        </row>
        <row r="61">
          <cell r="G61">
            <v>75687</v>
          </cell>
          <cell r="H61">
            <v>28929</v>
          </cell>
          <cell r="I61">
            <v>30298387.26</v>
          </cell>
          <cell r="K61">
            <v>57</v>
          </cell>
          <cell r="L61">
            <v>696</v>
          </cell>
          <cell r="M61">
            <v>4355727</v>
          </cell>
          <cell r="O61">
            <v>21</v>
          </cell>
          <cell r="P61">
            <v>438</v>
          </cell>
          <cell r="Q61">
            <v>1222515</v>
          </cell>
          <cell r="T61">
            <v>2518</v>
          </cell>
          <cell r="U61">
            <v>393819</v>
          </cell>
          <cell r="V61">
            <v>629957450.5929425</v>
          </cell>
          <cell r="X61">
            <v>1314</v>
          </cell>
          <cell r="Y61">
            <v>1294</v>
          </cell>
          <cell r="Z61">
            <v>18755</v>
          </cell>
          <cell r="AA61">
            <v>169426684.8859719</v>
          </cell>
          <cell r="AC61">
            <v>17578</v>
          </cell>
          <cell r="AD61">
            <v>665851657.8529425</v>
          </cell>
        </row>
        <row r="62">
          <cell r="G62">
            <v>1178</v>
          </cell>
          <cell r="H62">
            <v>1324</v>
          </cell>
          <cell r="I62">
            <v>2071880.22</v>
          </cell>
          <cell r="K62">
            <v>23</v>
          </cell>
          <cell r="L62">
            <v>456</v>
          </cell>
          <cell r="M62">
            <v>2052621</v>
          </cell>
          <cell r="O62">
            <v>11</v>
          </cell>
          <cell r="P62">
            <v>224</v>
          </cell>
          <cell r="Q62">
            <v>625213</v>
          </cell>
          <cell r="T62">
            <v>1302</v>
          </cell>
          <cell r="U62">
            <v>22577</v>
          </cell>
          <cell r="V62">
            <v>219806023.62635106</v>
          </cell>
          <cell r="X62">
            <v>944</v>
          </cell>
          <cell r="Y62">
            <v>931</v>
          </cell>
          <cell r="Z62">
            <v>16528</v>
          </cell>
          <cell r="AA62">
            <v>140460678.19602525</v>
          </cell>
          <cell r="AC62">
            <v>0</v>
          </cell>
          <cell r="AD62">
            <v>224555737.8463511</v>
          </cell>
        </row>
        <row r="63">
          <cell r="G63">
            <v>18958</v>
          </cell>
          <cell r="H63">
            <v>20017</v>
          </cell>
          <cell r="I63">
            <v>46683890.07</v>
          </cell>
          <cell r="K63">
            <v>10</v>
          </cell>
          <cell r="L63">
            <v>243</v>
          </cell>
          <cell r="M63">
            <v>532983</v>
          </cell>
          <cell r="O63">
            <v>14</v>
          </cell>
          <cell r="P63">
            <v>288</v>
          </cell>
          <cell r="Q63">
            <v>803845</v>
          </cell>
          <cell r="T63">
            <v>3989</v>
          </cell>
          <cell r="U63">
            <v>41265</v>
          </cell>
          <cell r="V63">
            <v>503000506.1364905</v>
          </cell>
          <cell r="X63">
            <v>2686</v>
          </cell>
          <cell r="Y63">
            <v>2713</v>
          </cell>
          <cell r="Z63">
            <v>31648</v>
          </cell>
          <cell r="AA63">
            <v>417485882.90473104</v>
          </cell>
          <cell r="AC63">
            <v>0</v>
          </cell>
          <cell r="AD63">
            <v>551021224.2064905</v>
          </cell>
        </row>
        <row r="64">
          <cell r="G64">
            <v>16747</v>
          </cell>
          <cell r="H64">
            <v>14408</v>
          </cell>
          <cell r="I64">
            <v>14512771.65</v>
          </cell>
          <cell r="K64">
            <v>15</v>
          </cell>
          <cell r="L64">
            <v>235</v>
          </cell>
          <cell r="M64">
            <v>1288840</v>
          </cell>
          <cell r="O64">
            <v>58</v>
          </cell>
          <cell r="P64">
            <v>1199</v>
          </cell>
          <cell r="Q64">
            <v>3346564</v>
          </cell>
          <cell r="T64">
            <v>4827</v>
          </cell>
          <cell r="U64">
            <v>69086</v>
          </cell>
          <cell r="V64">
            <v>317064825.17540985</v>
          </cell>
          <cell r="X64">
            <v>1302</v>
          </cell>
          <cell r="Y64">
            <v>1355</v>
          </cell>
          <cell r="Z64">
            <v>21653</v>
          </cell>
          <cell r="AA64">
            <v>149168569.26164737</v>
          </cell>
          <cell r="AC64">
            <v>17578</v>
          </cell>
          <cell r="AD64">
            <v>336230578.8254097</v>
          </cell>
        </row>
        <row r="65">
          <cell r="G65">
            <v>7822</v>
          </cell>
          <cell r="H65">
            <v>6217</v>
          </cell>
          <cell r="I65">
            <v>5587405.74</v>
          </cell>
          <cell r="K65">
            <v>7</v>
          </cell>
          <cell r="L65">
            <v>166</v>
          </cell>
          <cell r="M65">
            <v>305957</v>
          </cell>
          <cell r="O65">
            <v>15</v>
          </cell>
          <cell r="P65">
            <v>307</v>
          </cell>
          <cell r="Q65">
            <v>856877</v>
          </cell>
          <cell r="T65">
            <v>3760</v>
          </cell>
          <cell r="U65">
            <v>68382</v>
          </cell>
          <cell r="V65">
            <v>274563800.39402306</v>
          </cell>
          <cell r="X65">
            <v>919</v>
          </cell>
          <cell r="Y65">
            <v>990</v>
          </cell>
          <cell r="Z65">
            <v>14402</v>
          </cell>
          <cell r="AA65">
            <v>149903871.5418116</v>
          </cell>
          <cell r="AC65">
            <v>0</v>
          </cell>
          <cell r="AD65">
            <v>281314040.1340231</v>
          </cell>
        </row>
        <row r="66">
          <cell r="G66">
            <v>48173</v>
          </cell>
          <cell r="H66">
            <v>41447</v>
          </cell>
          <cell r="I66">
            <v>38492832.11</v>
          </cell>
          <cell r="K66">
            <v>16</v>
          </cell>
          <cell r="L66">
            <v>330</v>
          </cell>
          <cell r="M66">
            <v>1204074</v>
          </cell>
          <cell r="O66">
            <v>67</v>
          </cell>
          <cell r="P66">
            <v>1372</v>
          </cell>
          <cell r="Q66">
            <v>3829430</v>
          </cell>
          <cell r="T66">
            <v>10239</v>
          </cell>
          <cell r="U66">
            <v>206740</v>
          </cell>
          <cell r="V66">
            <v>893936516.9221736</v>
          </cell>
          <cell r="X66">
            <v>3263</v>
          </cell>
          <cell r="Y66">
            <v>3314</v>
          </cell>
          <cell r="Z66">
            <v>71108</v>
          </cell>
          <cell r="AA66">
            <v>408570877.83140695</v>
          </cell>
          <cell r="AC66">
            <v>17578</v>
          </cell>
          <cell r="AD66">
            <v>937480431.0321736</v>
          </cell>
        </row>
        <row r="67">
          <cell r="G67">
            <v>18437</v>
          </cell>
          <cell r="H67">
            <v>17885</v>
          </cell>
          <cell r="I67">
            <v>39752314.21000001</v>
          </cell>
          <cell r="K67">
            <v>14</v>
          </cell>
          <cell r="L67">
            <v>180</v>
          </cell>
          <cell r="M67">
            <v>896985</v>
          </cell>
          <cell r="O67">
            <v>5</v>
          </cell>
          <cell r="P67">
            <v>98</v>
          </cell>
          <cell r="Q67">
            <v>272531</v>
          </cell>
          <cell r="T67">
            <v>4657</v>
          </cell>
          <cell r="U67">
            <v>40306</v>
          </cell>
          <cell r="V67">
            <v>281543891.7003324</v>
          </cell>
          <cell r="X67">
            <v>1582</v>
          </cell>
          <cell r="Y67">
            <v>1673</v>
          </cell>
          <cell r="Z67">
            <v>19128</v>
          </cell>
          <cell r="AA67">
            <v>154741436.94622537</v>
          </cell>
          <cell r="AC67">
            <v>246092</v>
          </cell>
          <cell r="AD67">
            <v>322711813.9103323</v>
          </cell>
        </row>
        <row r="68">
          <cell r="G68">
            <v>8944</v>
          </cell>
          <cell r="H68">
            <v>9365</v>
          </cell>
          <cell r="I68">
            <v>43862585.54</v>
          </cell>
          <cell r="K68">
            <v>36</v>
          </cell>
          <cell r="L68">
            <v>692</v>
          </cell>
          <cell r="M68">
            <v>3018451</v>
          </cell>
          <cell r="O68">
            <v>16</v>
          </cell>
          <cell r="P68">
            <v>324</v>
          </cell>
          <cell r="Q68">
            <v>904326</v>
          </cell>
          <cell r="T68">
            <v>4762</v>
          </cell>
          <cell r="U68">
            <v>49743</v>
          </cell>
          <cell r="V68">
            <v>719948481.6696258</v>
          </cell>
          <cell r="X68">
            <v>2964</v>
          </cell>
          <cell r="Y68">
            <v>3375</v>
          </cell>
          <cell r="Z68">
            <v>33837</v>
          </cell>
          <cell r="AA68">
            <v>510159896.5380924</v>
          </cell>
          <cell r="AC68">
            <v>0</v>
          </cell>
          <cell r="AD68">
            <v>767733844.2096258</v>
          </cell>
        </row>
        <row r="69">
          <cell r="G69">
            <v>12627</v>
          </cell>
          <cell r="H69">
            <v>10931</v>
          </cell>
          <cell r="I69">
            <v>12338969.18</v>
          </cell>
          <cell r="K69">
            <v>10</v>
          </cell>
          <cell r="L69">
            <v>174</v>
          </cell>
          <cell r="M69">
            <v>636187</v>
          </cell>
          <cell r="O69">
            <v>81</v>
          </cell>
          <cell r="P69">
            <v>1646</v>
          </cell>
          <cell r="Q69">
            <v>4594199</v>
          </cell>
          <cell r="T69">
            <v>15235</v>
          </cell>
          <cell r="U69">
            <v>205962</v>
          </cell>
          <cell r="V69">
            <v>887647308.8855149</v>
          </cell>
          <cell r="X69">
            <v>3236</v>
          </cell>
          <cell r="Y69">
            <v>3176</v>
          </cell>
          <cell r="Z69">
            <v>50449</v>
          </cell>
          <cell r="AA69">
            <v>452885910.04822713</v>
          </cell>
          <cell r="AC69">
            <v>0</v>
          </cell>
          <cell r="AD69">
            <v>905216664.0655149</v>
          </cell>
        </row>
        <row r="70">
          <cell r="G70">
            <v>23881</v>
          </cell>
          <cell r="H70">
            <v>24937</v>
          </cell>
          <cell r="I70">
            <v>12810455.01</v>
          </cell>
          <cell r="K70">
            <v>1872</v>
          </cell>
          <cell r="L70">
            <v>21830</v>
          </cell>
          <cell r="M70">
            <v>22311887</v>
          </cell>
          <cell r="O70">
            <v>72</v>
          </cell>
          <cell r="P70">
            <v>1434</v>
          </cell>
          <cell r="Q70">
            <v>4002480</v>
          </cell>
          <cell r="T70">
            <v>20569</v>
          </cell>
          <cell r="U70">
            <v>277068</v>
          </cell>
          <cell r="V70">
            <v>1278469631.115906</v>
          </cell>
          <cell r="X70">
            <v>3386</v>
          </cell>
          <cell r="Y70">
            <v>5608</v>
          </cell>
          <cell r="Z70">
            <v>81172</v>
          </cell>
          <cell r="AA70">
            <v>652349740.0224673</v>
          </cell>
          <cell r="AC70">
            <v>0</v>
          </cell>
          <cell r="AD70">
            <v>1317594453.125906</v>
          </cell>
        </row>
        <row r="71">
          <cell r="G71">
            <v>3976</v>
          </cell>
          <cell r="H71">
            <v>3715</v>
          </cell>
          <cell r="I71">
            <v>12876204.16</v>
          </cell>
          <cell r="K71">
            <v>29</v>
          </cell>
          <cell r="L71">
            <v>351</v>
          </cell>
          <cell r="M71">
            <v>2172717</v>
          </cell>
          <cell r="O71">
            <v>62</v>
          </cell>
          <cell r="P71">
            <v>1265</v>
          </cell>
          <cell r="Q71">
            <v>3530779</v>
          </cell>
          <cell r="T71">
            <v>2491</v>
          </cell>
          <cell r="U71">
            <v>30547</v>
          </cell>
          <cell r="V71">
            <v>359528865.55362403</v>
          </cell>
          <cell r="X71">
            <v>1658</v>
          </cell>
          <cell r="Y71">
            <v>1669</v>
          </cell>
          <cell r="Z71">
            <v>20617</v>
          </cell>
          <cell r="AA71">
            <v>255603673.17891386</v>
          </cell>
          <cell r="AC71">
            <v>52734</v>
          </cell>
          <cell r="AD71">
            <v>378161299.71362406</v>
          </cell>
        </row>
        <row r="72">
          <cell r="G72">
            <v>176992</v>
          </cell>
          <cell r="H72">
            <v>85797</v>
          </cell>
          <cell r="I72">
            <v>133506094.52000001</v>
          </cell>
          <cell r="K72">
            <v>219</v>
          </cell>
          <cell r="L72">
            <v>3827</v>
          </cell>
          <cell r="M72">
            <v>10072769.92</v>
          </cell>
          <cell r="O72">
            <v>156</v>
          </cell>
          <cell r="P72">
            <v>3179</v>
          </cell>
          <cell r="Q72">
            <v>8873001</v>
          </cell>
          <cell r="T72">
            <v>52446</v>
          </cell>
          <cell r="U72">
            <v>763644</v>
          </cell>
          <cell r="V72">
            <v>3885177656.309788</v>
          </cell>
          <cell r="X72">
            <v>13570</v>
          </cell>
          <cell r="Y72">
            <v>13525</v>
          </cell>
          <cell r="Z72">
            <v>263626</v>
          </cell>
          <cell r="AA72">
            <v>2130624457.5931864</v>
          </cell>
          <cell r="AC72">
            <v>35156</v>
          </cell>
          <cell r="AD72">
            <v>4037664677.7497883</v>
          </cell>
        </row>
        <row r="73">
          <cell r="G73">
            <v>21826</v>
          </cell>
          <cell r="H73">
            <v>15213</v>
          </cell>
          <cell r="I73">
            <v>36545466.94</v>
          </cell>
          <cell r="K73">
            <v>13</v>
          </cell>
          <cell r="L73">
            <v>253</v>
          </cell>
          <cell r="M73">
            <v>1363867</v>
          </cell>
          <cell r="O73">
            <v>99</v>
          </cell>
          <cell r="P73">
            <v>2025</v>
          </cell>
          <cell r="Q73">
            <v>5652037</v>
          </cell>
          <cell r="T73">
            <v>5988</v>
          </cell>
          <cell r="U73">
            <v>130662</v>
          </cell>
          <cell r="V73">
            <v>641670297.2554754</v>
          </cell>
          <cell r="X73">
            <v>2042</v>
          </cell>
          <cell r="Y73">
            <v>2040</v>
          </cell>
          <cell r="Z73">
            <v>53302</v>
          </cell>
          <cell r="AA73">
            <v>260949192.2682315</v>
          </cell>
          <cell r="AC73">
            <v>0</v>
          </cell>
          <cell r="AD73">
            <v>685231668.1954755</v>
          </cell>
        </row>
        <row r="74">
          <cell r="G74">
            <v>62997</v>
          </cell>
          <cell r="H74">
            <v>18963</v>
          </cell>
          <cell r="I74">
            <v>42249312.83</v>
          </cell>
          <cell r="K74">
            <v>25</v>
          </cell>
          <cell r="L74">
            <v>326</v>
          </cell>
          <cell r="M74">
            <v>2231401</v>
          </cell>
          <cell r="O74">
            <v>22</v>
          </cell>
          <cell r="P74">
            <v>452</v>
          </cell>
          <cell r="Q74">
            <v>1261591</v>
          </cell>
          <cell r="T74">
            <v>20324</v>
          </cell>
          <cell r="U74">
            <v>322850</v>
          </cell>
          <cell r="V74">
            <v>1125386134.045691</v>
          </cell>
          <cell r="X74">
            <v>4283</v>
          </cell>
          <cell r="Y74">
            <v>4252</v>
          </cell>
          <cell r="Z74">
            <v>94393</v>
          </cell>
          <cell r="AA74">
            <v>485176907.60009694</v>
          </cell>
          <cell r="AC74">
            <v>0</v>
          </cell>
          <cell r="AD74">
            <v>1171128438.875691</v>
          </cell>
        </row>
        <row r="75">
          <cell r="G75">
            <v>19791</v>
          </cell>
          <cell r="H75">
            <v>16441</v>
          </cell>
          <cell r="I75">
            <v>17689920.64</v>
          </cell>
          <cell r="K75">
            <v>101</v>
          </cell>
          <cell r="L75">
            <v>1163</v>
          </cell>
          <cell r="M75">
            <v>922743</v>
          </cell>
          <cell r="O75">
            <v>1</v>
          </cell>
          <cell r="P75">
            <v>21</v>
          </cell>
          <cell r="Q75">
            <v>58614</v>
          </cell>
          <cell r="T75">
            <v>1451</v>
          </cell>
          <cell r="U75">
            <v>42955</v>
          </cell>
          <cell r="V75">
            <v>205947225.2274387</v>
          </cell>
          <cell r="X75">
            <v>770</v>
          </cell>
          <cell r="Y75">
            <v>779</v>
          </cell>
          <cell r="Z75">
            <v>17278</v>
          </cell>
          <cell r="AA75">
            <v>107718440.7954638</v>
          </cell>
          <cell r="AC75">
            <v>17578</v>
          </cell>
          <cell r="AD75">
            <v>224636080.86743867</v>
          </cell>
        </row>
        <row r="76">
          <cell r="G76">
            <v>11790</v>
          </cell>
          <cell r="H76">
            <v>9025</v>
          </cell>
          <cell r="I76">
            <v>12320826.53</v>
          </cell>
          <cell r="K76">
            <v>39</v>
          </cell>
          <cell r="L76">
            <v>1043</v>
          </cell>
          <cell r="M76">
            <v>901530</v>
          </cell>
          <cell r="O76">
            <v>0</v>
          </cell>
          <cell r="P76">
            <v>0</v>
          </cell>
          <cell r="Q76">
            <v>0</v>
          </cell>
          <cell r="T76">
            <v>1444</v>
          </cell>
          <cell r="U76">
            <v>24818</v>
          </cell>
          <cell r="V76">
            <v>168231388.81429845</v>
          </cell>
          <cell r="X76">
            <v>797</v>
          </cell>
          <cell r="Y76">
            <v>789</v>
          </cell>
          <cell r="Z76">
            <v>13936</v>
          </cell>
          <cell r="AA76">
            <v>83506805.61507791</v>
          </cell>
          <cell r="AC76">
            <v>0</v>
          </cell>
          <cell r="AD76">
            <v>181453745.34429842</v>
          </cell>
        </row>
        <row r="77">
          <cell r="G77">
            <v>2160</v>
          </cell>
          <cell r="H77">
            <v>1591</v>
          </cell>
          <cell r="I77">
            <v>2687471.68</v>
          </cell>
          <cell r="K77">
            <v>6</v>
          </cell>
          <cell r="L77">
            <v>299</v>
          </cell>
          <cell r="M77">
            <v>474195.92</v>
          </cell>
          <cell r="O77">
            <v>0</v>
          </cell>
          <cell r="P77">
            <v>0</v>
          </cell>
          <cell r="Q77">
            <v>0</v>
          </cell>
          <cell r="T77">
            <v>878</v>
          </cell>
          <cell r="U77">
            <v>21497</v>
          </cell>
          <cell r="V77">
            <v>128555398.74062586</v>
          </cell>
          <cell r="X77">
            <v>490</v>
          </cell>
          <cell r="Y77">
            <v>486</v>
          </cell>
          <cell r="Z77">
            <v>12025</v>
          </cell>
          <cell r="AA77">
            <v>72831312.33400384</v>
          </cell>
          <cell r="AC77">
            <v>17578</v>
          </cell>
          <cell r="AD77">
            <v>131734644.34062587</v>
          </cell>
        </row>
        <row r="78">
          <cell r="G78">
            <v>58428</v>
          </cell>
          <cell r="H78">
            <v>24564</v>
          </cell>
          <cell r="I78">
            <v>22013095.9</v>
          </cell>
          <cell r="K78">
            <v>35</v>
          </cell>
          <cell r="L78">
            <v>743</v>
          </cell>
          <cell r="M78">
            <v>4179033</v>
          </cell>
          <cell r="O78">
            <v>34</v>
          </cell>
          <cell r="P78">
            <v>681</v>
          </cell>
          <cell r="Q78">
            <v>1900759</v>
          </cell>
          <cell r="T78">
            <v>22361</v>
          </cell>
          <cell r="U78">
            <v>220862</v>
          </cell>
          <cell r="V78">
            <v>1615387212.2262592</v>
          </cell>
          <cell r="X78">
            <v>5188</v>
          </cell>
          <cell r="Y78">
            <v>5179</v>
          </cell>
          <cell r="Z78">
            <v>72692</v>
          </cell>
          <cell r="AA78">
            <v>1120441798.9803126</v>
          </cell>
          <cell r="AC78">
            <v>0</v>
          </cell>
          <cell r="AD78">
            <v>1643480100.1262593</v>
          </cell>
        </row>
        <row r="79">
          <cell r="G79">
            <v>187288</v>
          </cell>
          <cell r="H79">
            <v>60081</v>
          </cell>
          <cell r="I79">
            <v>104120701.72999999</v>
          </cell>
          <cell r="K79">
            <v>731</v>
          </cell>
          <cell r="L79">
            <v>9539</v>
          </cell>
          <cell r="M79">
            <v>25910934.68</v>
          </cell>
          <cell r="O79">
            <v>438</v>
          </cell>
          <cell r="P79">
            <v>8908</v>
          </cell>
          <cell r="Q79">
            <v>24863382</v>
          </cell>
          <cell r="T79">
            <v>49968</v>
          </cell>
          <cell r="U79">
            <v>759754</v>
          </cell>
          <cell r="V79">
            <v>6148273080.5533085</v>
          </cell>
          <cell r="X79">
            <v>26253</v>
          </cell>
          <cell r="Y79">
            <v>26285</v>
          </cell>
          <cell r="Z79">
            <v>318609</v>
          </cell>
          <cell r="AA79">
            <v>4123879900.967646</v>
          </cell>
          <cell r="AC79">
            <v>35156</v>
          </cell>
          <cell r="AD79">
            <v>6303203254.963309</v>
          </cell>
        </row>
        <row r="80">
          <cell r="G80">
            <v>400</v>
          </cell>
          <cell r="H80">
            <v>714</v>
          </cell>
          <cell r="I80">
            <v>557788.56</v>
          </cell>
          <cell r="K80">
            <v>0</v>
          </cell>
          <cell r="L80">
            <v>0</v>
          </cell>
          <cell r="M80">
            <v>0</v>
          </cell>
          <cell r="O80">
            <v>4</v>
          </cell>
          <cell r="P80">
            <v>84</v>
          </cell>
          <cell r="Q80">
            <v>234455</v>
          </cell>
          <cell r="T80">
            <v>654</v>
          </cell>
          <cell r="U80">
            <v>8968</v>
          </cell>
          <cell r="V80">
            <v>101472123.75161162</v>
          </cell>
          <cell r="X80">
            <v>446</v>
          </cell>
          <cell r="Y80">
            <v>449</v>
          </cell>
          <cell r="Z80">
            <v>5723</v>
          </cell>
          <cell r="AA80">
            <v>77050093.97161162</v>
          </cell>
          <cell r="AC80">
            <v>0</v>
          </cell>
          <cell r="AD80">
            <v>102264367.31161161</v>
          </cell>
        </row>
        <row r="81">
          <cell r="G81">
            <v>993</v>
          </cell>
          <cell r="H81">
            <v>2424</v>
          </cell>
          <cell r="I81">
            <v>1538337.25</v>
          </cell>
          <cell r="K81">
            <v>55</v>
          </cell>
          <cell r="L81">
            <v>555</v>
          </cell>
          <cell r="M81">
            <v>2133843</v>
          </cell>
          <cell r="O81">
            <v>2</v>
          </cell>
          <cell r="P81">
            <v>42</v>
          </cell>
          <cell r="Q81">
            <v>117227</v>
          </cell>
          <cell r="T81">
            <v>1490</v>
          </cell>
          <cell r="U81">
            <v>25634</v>
          </cell>
          <cell r="V81">
            <v>192604301.71902907</v>
          </cell>
          <cell r="X81">
            <v>815</v>
          </cell>
          <cell r="Y81">
            <v>744</v>
          </cell>
          <cell r="Z81">
            <v>13643</v>
          </cell>
          <cell r="AA81">
            <v>115267549.51761296</v>
          </cell>
          <cell r="AC81">
            <v>0</v>
          </cell>
          <cell r="AD81">
            <v>196393708.96902904</v>
          </cell>
        </row>
        <row r="82">
          <cell r="G82">
            <v>759</v>
          </cell>
          <cell r="H82">
            <v>3497</v>
          </cell>
          <cell r="I82">
            <v>556855.55</v>
          </cell>
          <cell r="K82">
            <v>6</v>
          </cell>
          <cell r="L82">
            <v>169</v>
          </cell>
          <cell r="M82">
            <v>521896.2</v>
          </cell>
          <cell r="O82">
            <v>17</v>
          </cell>
          <cell r="P82">
            <v>349</v>
          </cell>
          <cell r="Q82">
            <v>974104</v>
          </cell>
          <cell r="T82">
            <v>670</v>
          </cell>
          <cell r="U82">
            <v>12667</v>
          </cell>
          <cell r="V82">
            <v>127807555.94924593</v>
          </cell>
          <cell r="X82">
            <v>470</v>
          </cell>
          <cell r="Y82">
            <v>413</v>
          </cell>
          <cell r="Z82">
            <v>6191</v>
          </cell>
          <cell r="AA82">
            <v>78291299.19200191</v>
          </cell>
          <cell r="AC82">
            <v>0</v>
          </cell>
          <cell r="AD82">
            <v>129860411.69924593</v>
          </cell>
        </row>
        <row r="83">
          <cell r="G83">
            <v>325</v>
          </cell>
          <cell r="H83">
            <v>290</v>
          </cell>
          <cell r="I83">
            <v>424762.23</v>
          </cell>
          <cell r="K83">
            <v>3</v>
          </cell>
          <cell r="L83">
            <v>101</v>
          </cell>
          <cell r="M83">
            <v>297090</v>
          </cell>
          <cell r="O83">
            <v>63</v>
          </cell>
          <cell r="P83">
            <v>1286</v>
          </cell>
          <cell r="Q83">
            <v>3589393</v>
          </cell>
          <cell r="T83">
            <v>1204</v>
          </cell>
          <cell r="U83">
            <v>17425</v>
          </cell>
          <cell r="V83">
            <v>238679875.4395012</v>
          </cell>
          <cell r="X83">
            <v>885</v>
          </cell>
          <cell r="Y83">
            <v>960</v>
          </cell>
          <cell r="Z83">
            <v>12159</v>
          </cell>
          <cell r="AA83">
            <v>164871692.1198796</v>
          </cell>
          <cell r="AC83">
            <v>0</v>
          </cell>
          <cell r="AD83">
            <v>242991120.66950122</v>
          </cell>
        </row>
        <row r="84">
          <cell r="G84">
            <v>38229</v>
          </cell>
          <cell r="H84">
            <v>1537</v>
          </cell>
          <cell r="I84">
            <v>9729732.48</v>
          </cell>
          <cell r="K84">
            <v>15</v>
          </cell>
          <cell r="L84">
            <v>325</v>
          </cell>
          <cell r="M84">
            <v>1194404</v>
          </cell>
          <cell r="O84">
            <v>23</v>
          </cell>
          <cell r="P84">
            <v>477</v>
          </cell>
          <cell r="Q84">
            <v>1331369</v>
          </cell>
          <cell r="T84">
            <v>3292</v>
          </cell>
          <cell r="U84">
            <v>39933</v>
          </cell>
          <cell r="V84">
            <v>489458795.24737626</v>
          </cell>
          <cell r="X84">
            <v>2597</v>
          </cell>
          <cell r="Y84">
            <v>2664</v>
          </cell>
          <cell r="Z84">
            <v>30916</v>
          </cell>
          <cell r="AA84">
            <v>399886485.5356781</v>
          </cell>
          <cell r="AC84">
            <v>0</v>
          </cell>
          <cell r="AD84">
            <v>501714300.72737634</v>
          </cell>
        </row>
        <row r="85">
          <cell r="G85">
            <v>4429</v>
          </cell>
          <cell r="H85">
            <v>4471</v>
          </cell>
          <cell r="I85">
            <v>20464782.07</v>
          </cell>
          <cell r="K85">
            <v>13</v>
          </cell>
          <cell r="L85">
            <v>203</v>
          </cell>
          <cell r="M85">
            <v>895063.48</v>
          </cell>
          <cell r="O85">
            <v>41</v>
          </cell>
          <cell r="P85">
            <v>802</v>
          </cell>
          <cell r="Q85">
            <v>2238486</v>
          </cell>
          <cell r="T85">
            <v>1486</v>
          </cell>
          <cell r="U85">
            <v>26055.4</v>
          </cell>
          <cell r="V85">
            <v>229848541.61241046</v>
          </cell>
          <cell r="X85">
            <v>993</v>
          </cell>
          <cell r="Y85">
            <v>1015</v>
          </cell>
          <cell r="Z85">
            <v>14905</v>
          </cell>
          <cell r="AA85">
            <v>148100941.91811115</v>
          </cell>
          <cell r="AC85">
            <v>0</v>
          </cell>
          <cell r="AD85">
            <v>253446873.16241047</v>
          </cell>
        </row>
        <row r="86">
          <cell r="G86">
            <v>120768</v>
          </cell>
          <cell r="H86">
            <v>30525</v>
          </cell>
          <cell r="I86">
            <v>26641653.02</v>
          </cell>
          <cell r="K86">
            <v>23</v>
          </cell>
          <cell r="L86">
            <v>355</v>
          </cell>
          <cell r="M86">
            <v>1528514</v>
          </cell>
          <cell r="O86">
            <v>82</v>
          </cell>
          <cell r="P86">
            <v>1636</v>
          </cell>
          <cell r="Q86">
            <v>4566288</v>
          </cell>
          <cell r="T86">
            <v>5526</v>
          </cell>
          <cell r="U86">
            <v>76095</v>
          </cell>
          <cell r="V86">
            <v>1344952453.7697835</v>
          </cell>
          <cell r="X86">
            <v>4726</v>
          </cell>
          <cell r="Y86">
            <v>4845</v>
          </cell>
          <cell r="Z86">
            <v>62336</v>
          </cell>
          <cell r="AA86">
            <v>881832975.524664</v>
          </cell>
          <cell r="AC86">
            <v>0</v>
          </cell>
          <cell r="AD86">
            <v>1377688908.7897835</v>
          </cell>
        </row>
        <row r="87">
          <cell r="G87">
            <v>8293</v>
          </cell>
          <cell r="H87">
            <v>3001</v>
          </cell>
          <cell r="I87">
            <v>17290604.729999997</v>
          </cell>
          <cell r="K87">
            <v>532</v>
          </cell>
          <cell r="L87">
            <v>6706</v>
          </cell>
          <cell r="M87">
            <v>16364291</v>
          </cell>
          <cell r="O87">
            <v>31</v>
          </cell>
          <cell r="P87">
            <v>631</v>
          </cell>
          <cell r="Q87">
            <v>1761203</v>
          </cell>
          <cell r="T87">
            <v>4171</v>
          </cell>
          <cell r="U87">
            <v>88661.6</v>
          </cell>
          <cell r="V87">
            <v>380236551.24873966</v>
          </cell>
          <cell r="X87">
            <v>1817</v>
          </cell>
          <cell r="Y87">
            <v>1818</v>
          </cell>
          <cell r="Z87">
            <v>19637</v>
          </cell>
          <cell r="AA87">
            <v>180056189.40074432</v>
          </cell>
          <cell r="AC87">
            <v>17578</v>
          </cell>
          <cell r="AD87">
            <v>415670227.9787396</v>
          </cell>
        </row>
        <row r="88">
          <cell r="G88">
            <v>1015</v>
          </cell>
          <cell r="H88">
            <v>1317</v>
          </cell>
          <cell r="I88">
            <v>1385921.57</v>
          </cell>
          <cell r="K88">
            <v>12</v>
          </cell>
          <cell r="L88">
            <v>233</v>
          </cell>
          <cell r="M88">
            <v>286608</v>
          </cell>
          <cell r="O88">
            <v>14</v>
          </cell>
          <cell r="P88">
            <v>281</v>
          </cell>
          <cell r="Q88">
            <v>784307</v>
          </cell>
          <cell r="T88">
            <v>3057</v>
          </cell>
          <cell r="U88">
            <v>50760</v>
          </cell>
          <cell r="V88">
            <v>361499817.3191338</v>
          </cell>
          <cell r="X88">
            <v>2011</v>
          </cell>
          <cell r="Y88">
            <v>2046</v>
          </cell>
          <cell r="Z88">
            <v>23545</v>
          </cell>
          <cell r="AA88">
            <v>252080116.31610224</v>
          </cell>
          <cell r="AC88">
            <v>0</v>
          </cell>
          <cell r="AD88">
            <v>363956653.8891339</v>
          </cell>
        </row>
        <row r="89">
          <cell r="G89">
            <v>9264</v>
          </cell>
          <cell r="H89">
            <v>3719</v>
          </cell>
          <cell r="I89">
            <v>18708423.449999996</v>
          </cell>
          <cell r="K89">
            <v>14</v>
          </cell>
          <cell r="L89">
            <v>189</v>
          </cell>
          <cell r="M89">
            <v>867207</v>
          </cell>
          <cell r="O89">
            <v>67</v>
          </cell>
          <cell r="P89">
            <v>1378</v>
          </cell>
          <cell r="Q89">
            <v>3846176</v>
          </cell>
          <cell r="T89">
            <v>14272</v>
          </cell>
          <cell r="U89">
            <v>194540</v>
          </cell>
          <cell r="V89">
            <v>2061889176.4386072</v>
          </cell>
          <cell r="X89">
            <v>9619</v>
          </cell>
          <cell r="Y89">
            <v>9501</v>
          </cell>
          <cell r="Z89">
            <v>101213</v>
          </cell>
          <cell r="AA89">
            <v>1609857161.8736997</v>
          </cell>
          <cell r="AC89">
            <v>0</v>
          </cell>
          <cell r="AD89">
            <v>2085310982.8886073</v>
          </cell>
        </row>
        <row r="90">
          <cell r="G90">
            <v>1720</v>
          </cell>
          <cell r="H90">
            <v>1958</v>
          </cell>
          <cell r="I90">
            <v>6006292.15</v>
          </cell>
          <cell r="K90">
            <v>48</v>
          </cell>
          <cell r="L90">
            <v>523</v>
          </cell>
          <cell r="M90">
            <v>1145981</v>
          </cell>
          <cell r="O90">
            <v>70</v>
          </cell>
          <cell r="P90">
            <v>1450</v>
          </cell>
          <cell r="Q90">
            <v>4047138</v>
          </cell>
          <cell r="T90">
            <v>1307</v>
          </cell>
          <cell r="U90">
            <v>36234</v>
          </cell>
          <cell r="V90">
            <v>196208754.54862383</v>
          </cell>
          <cell r="X90">
            <v>961</v>
          </cell>
          <cell r="Y90">
            <v>875</v>
          </cell>
          <cell r="Z90">
            <v>14784</v>
          </cell>
          <cell r="AA90">
            <v>118808126.00829417</v>
          </cell>
          <cell r="AC90">
            <v>0</v>
          </cell>
          <cell r="AD90">
            <v>207408165.6986238</v>
          </cell>
        </row>
        <row r="91">
          <cell r="G91">
            <v>1093</v>
          </cell>
          <cell r="H91">
            <v>6628</v>
          </cell>
          <cell r="I91">
            <v>815548.67</v>
          </cell>
          <cell r="K91">
            <v>10</v>
          </cell>
          <cell r="L91">
            <v>180</v>
          </cell>
          <cell r="M91">
            <v>676037</v>
          </cell>
          <cell r="O91">
            <v>24</v>
          </cell>
          <cell r="P91">
            <v>492</v>
          </cell>
          <cell r="Q91">
            <v>1373236</v>
          </cell>
          <cell r="T91">
            <v>12839</v>
          </cell>
          <cell r="U91">
            <v>182781</v>
          </cell>
          <cell r="V91">
            <v>423615133.509246</v>
          </cell>
          <cell r="X91">
            <v>913</v>
          </cell>
          <cell r="Y91">
            <v>955</v>
          </cell>
          <cell r="Z91">
            <v>13557</v>
          </cell>
          <cell r="AA91">
            <v>97777269.58924595</v>
          </cell>
          <cell r="AC91">
            <v>17578</v>
          </cell>
          <cell r="AD91">
            <v>426497533.17924595</v>
          </cell>
        </row>
        <row r="92">
          <cell r="G92">
            <v>61977</v>
          </cell>
          <cell r="H92">
            <v>14065</v>
          </cell>
          <cell r="I92">
            <v>38550350.61</v>
          </cell>
          <cell r="K92">
            <v>80</v>
          </cell>
          <cell r="L92">
            <v>1614</v>
          </cell>
          <cell r="M92">
            <v>7289829.1</v>
          </cell>
          <cell r="O92">
            <v>15</v>
          </cell>
          <cell r="P92">
            <v>293</v>
          </cell>
          <cell r="Q92">
            <v>817801</v>
          </cell>
          <cell r="T92">
            <v>14945</v>
          </cell>
          <cell r="U92">
            <v>205346.6</v>
          </cell>
          <cell r="V92">
            <v>2433399444.0429707</v>
          </cell>
          <cell r="X92">
            <v>8103</v>
          </cell>
          <cell r="Y92">
            <v>8284</v>
          </cell>
          <cell r="Z92">
            <v>108300</v>
          </cell>
          <cell r="AA92">
            <v>1819651612.195015</v>
          </cell>
          <cell r="AC92">
            <v>17578</v>
          </cell>
          <cell r="AD92">
            <v>2480075002.7529707</v>
          </cell>
        </row>
        <row r="93">
          <cell r="G93">
            <v>1682</v>
          </cell>
          <cell r="H93">
            <v>2388</v>
          </cell>
          <cell r="I93">
            <v>2250670.26</v>
          </cell>
          <cell r="K93">
            <v>12</v>
          </cell>
          <cell r="L93">
            <v>221</v>
          </cell>
          <cell r="M93">
            <v>1212805</v>
          </cell>
          <cell r="O93">
            <v>0</v>
          </cell>
          <cell r="P93">
            <v>0</v>
          </cell>
          <cell r="Q93">
            <v>0</v>
          </cell>
          <cell r="T93">
            <v>1213</v>
          </cell>
          <cell r="U93">
            <v>21913.4</v>
          </cell>
          <cell r="V93">
            <v>172885646.79096103</v>
          </cell>
          <cell r="X93">
            <v>768</v>
          </cell>
          <cell r="Y93">
            <v>721</v>
          </cell>
          <cell r="Z93">
            <v>11521</v>
          </cell>
          <cell r="AA93">
            <v>110869068.01852095</v>
          </cell>
          <cell r="AC93">
            <v>0</v>
          </cell>
          <cell r="AD93">
            <v>176349122.05096102</v>
          </cell>
        </row>
        <row r="94">
          <cell r="G94">
            <v>727</v>
          </cell>
          <cell r="H94">
            <v>1716</v>
          </cell>
          <cell r="I94">
            <v>1196316.62</v>
          </cell>
          <cell r="K94">
            <v>20</v>
          </cell>
          <cell r="L94">
            <v>400</v>
          </cell>
          <cell r="M94">
            <v>2014478</v>
          </cell>
          <cell r="O94">
            <v>4</v>
          </cell>
          <cell r="P94">
            <v>84</v>
          </cell>
          <cell r="Q94">
            <v>234455</v>
          </cell>
          <cell r="T94">
            <v>1161</v>
          </cell>
          <cell r="U94">
            <v>21398</v>
          </cell>
          <cell r="V94">
            <v>181611104.12590924</v>
          </cell>
          <cell r="X94">
            <v>683</v>
          </cell>
          <cell r="Y94">
            <v>784</v>
          </cell>
          <cell r="Z94">
            <v>13675</v>
          </cell>
          <cell r="AA94">
            <v>119151365.83551717</v>
          </cell>
          <cell r="AC94">
            <v>0</v>
          </cell>
          <cell r="AD94">
            <v>185056353.7459092</v>
          </cell>
        </row>
        <row r="95">
          <cell r="G95">
            <v>1057</v>
          </cell>
          <cell r="H95">
            <v>2347</v>
          </cell>
          <cell r="I95">
            <v>1525683.88</v>
          </cell>
          <cell r="K95">
            <v>9</v>
          </cell>
          <cell r="L95">
            <v>325</v>
          </cell>
          <cell r="M95">
            <v>635967.1</v>
          </cell>
          <cell r="O95">
            <v>0</v>
          </cell>
          <cell r="P95">
            <v>0</v>
          </cell>
          <cell r="Q95">
            <v>0</v>
          </cell>
          <cell r="T95">
            <v>2367</v>
          </cell>
          <cell r="U95">
            <v>43001.8</v>
          </cell>
          <cell r="V95">
            <v>284920302.79363704</v>
          </cell>
          <cell r="X95">
            <v>1009</v>
          </cell>
          <cell r="Y95">
            <v>1057</v>
          </cell>
          <cell r="Z95">
            <v>17426</v>
          </cell>
          <cell r="AA95">
            <v>182748503.97324502</v>
          </cell>
          <cell r="AC95">
            <v>17578</v>
          </cell>
          <cell r="AD95">
            <v>287099531.7736371</v>
          </cell>
        </row>
        <row r="96">
          <cell r="G96">
            <v>55962</v>
          </cell>
          <cell r="H96">
            <v>267</v>
          </cell>
          <cell r="I96">
            <v>29992309.5</v>
          </cell>
          <cell r="K96">
            <v>11</v>
          </cell>
          <cell r="L96">
            <v>256</v>
          </cell>
          <cell r="M96">
            <v>582220</v>
          </cell>
          <cell r="O96">
            <v>0</v>
          </cell>
          <cell r="P96">
            <v>0</v>
          </cell>
          <cell r="Q96">
            <v>0</v>
          </cell>
          <cell r="T96">
            <v>6103</v>
          </cell>
          <cell r="U96">
            <v>45952.2</v>
          </cell>
          <cell r="V96">
            <v>1187746840.6622128</v>
          </cell>
          <cell r="X96">
            <v>3819</v>
          </cell>
          <cell r="Y96">
            <v>3826</v>
          </cell>
          <cell r="Z96">
            <v>34594</v>
          </cell>
          <cell r="AA96">
            <v>1099566552.2987485</v>
          </cell>
          <cell r="AC96">
            <v>0</v>
          </cell>
          <cell r="AD96">
            <v>1218321370.1622128</v>
          </cell>
        </row>
        <row r="97">
          <cell r="G97">
            <v>326</v>
          </cell>
          <cell r="H97">
            <v>426</v>
          </cell>
          <cell r="I97">
            <v>502859.48</v>
          </cell>
          <cell r="K97">
            <v>10</v>
          </cell>
          <cell r="L97">
            <v>182</v>
          </cell>
          <cell r="M97">
            <v>757937</v>
          </cell>
          <cell r="O97">
            <v>2</v>
          </cell>
          <cell r="P97">
            <v>42</v>
          </cell>
          <cell r="Q97">
            <v>117227</v>
          </cell>
          <cell r="T97">
            <v>2115</v>
          </cell>
          <cell r="U97">
            <v>32851.4</v>
          </cell>
          <cell r="V97">
            <v>270093874.1913848</v>
          </cell>
          <cell r="X97">
            <v>670</v>
          </cell>
          <cell r="Y97">
            <v>682</v>
          </cell>
          <cell r="Z97">
            <v>9058</v>
          </cell>
          <cell r="AA97">
            <v>120636843.77240881</v>
          </cell>
          <cell r="AC97">
            <v>0</v>
          </cell>
          <cell r="AD97">
            <v>271471897.6713848</v>
          </cell>
        </row>
        <row r="98">
          <cell r="G98">
            <v>540</v>
          </cell>
          <cell r="H98">
            <v>1050</v>
          </cell>
          <cell r="I98">
            <v>1191562.93</v>
          </cell>
          <cell r="K98">
            <v>8</v>
          </cell>
          <cell r="L98">
            <v>112</v>
          </cell>
          <cell r="M98">
            <v>918188</v>
          </cell>
          <cell r="O98">
            <v>2</v>
          </cell>
          <cell r="P98">
            <v>36</v>
          </cell>
          <cell r="Q98">
            <v>100481</v>
          </cell>
          <cell r="T98">
            <v>597</v>
          </cell>
          <cell r="U98">
            <v>15362</v>
          </cell>
          <cell r="V98">
            <v>115806096.64136441</v>
          </cell>
          <cell r="X98">
            <v>336</v>
          </cell>
          <cell r="Y98">
            <v>334</v>
          </cell>
          <cell r="Z98">
            <v>6065</v>
          </cell>
          <cell r="AA98">
            <v>50427497.44097613</v>
          </cell>
          <cell r="AC98">
            <v>0</v>
          </cell>
          <cell r="AD98">
            <v>118016328.57136442</v>
          </cell>
        </row>
        <row r="99">
          <cell r="G99">
            <v>930</v>
          </cell>
          <cell r="H99">
            <v>3351</v>
          </cell>
          <cell r="I99">
            <v>932689.64</v>
          </cell>
          <cell r="K99">
            <v>7</v>
          </cell>
          <cell r="L99">
            <v>81</v>
          </cell>
          <cell r="M99">
            <v>892137</v>
          </cell>
          <cell r="O99">
            <v>6</v>
          </cell>
          <cell r="P99">
            <v>114</v>
          </cell>
          <cell r="Q99">
            <v>318189</v>
          </cell>
          <cell r="T99">
            <v>849</v>
          </cell>
          <cell r="U99">
            <v>14796</v>
          </cell>
          <cell r="V99">
            <v>133772749.97588979</v>
          </cell>
          <cell r="X99">
            <v>561</v>
          </cell>
          <cell r="Y99">
            <v>591</v>
          </cell>
          <cell r="Z99">
            <v>9756</v>
          </cell>
          <cell r="AA99">
            <v>87009941.65398692</v>
          </cell>
          <cell r="AC99">
            <v>0</v>
          </cell>
          <cell r="AD99">
            <v>135915765.61588982</v>
          </cell>
        </row>
        <row r="100">
          <cell r="G100">
            <v>79</v>
          </cell>
          <cell r="H100">
            <v>147</v>
          </cell>
          <cell r="I100">
            <v>103249.07</v>
          </cell>
          <cell r="K100">
            <v>3</v>
          </cell>
          <cell r="L100">
            <v>37</v>
          </cell>
          <cell r="M100">
            <v>276097</v>
          </cell>
          <cell r="O100">
            <v>1</v>
          </cell>
          <cell r="P100">
            <v>17</v>
          </cell>
          <cell r="Q100">
            <v>47449</v>
          </cell>
          <cell r="T100">
            <v>174</v>
          </cell>
          <cell r="U100">
            <v>2841</v>
          </cell>
          <cell r="V100">
            <v>24864080.761074416</v>
          </cell>
          <cell r="X100">
            <v>105</v>
          </cell>
          <cell r="Y100">
            <v>103</v>
          </cell>
          <cell r="Z100">
            <v>1979</v>
          </cell>
          <cell r="AA100">
            <v>16575945.201074414</v>
          </cell>
          <cell r="AC100">
            <v>0</v>
          </cell>
          <cell r="AD100">
            <v>25290875.831074417</v>
          </cell>
        </row>
        <row r="101">
          <cell r="G101">
            <v>674</v>
          </cell>
          <cell r="H101">
            <v>2373</v>
          </cell>
          <cell r="I101">
            <v>855009.23</v>
          </cell>
          <cell r="K101">
            <v>0</v>
          </cell>
          <cell r="L101">
            <v>0</v>
          </cell>
          <cell r="M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366</v>
          </cell>
          <cell r="U101">
            <v>7230.8</v>
          </cell>
          <cell r="V101">
            <v>61698748.1005372</v>
          </cell>
          <cell r="X101">
            <v>152</v>
          </cell>
          <cell r="Y101">
            <v>186</v>
          </cell>
          <cell r="Z101">
            <v>4226</v>
          </cell>
          <cell r="AA101">
            <v>32665894.000537205</v>
          </cell>
          <cell r="AC101">
            <v>0</v>
          </cell>
          <cell r="AD101">
            <v>62553757.3305372</v>
          </cell>
        </row>
        <row r="102">
          <cell r="G102">
            <v>40</v>
          </cell>
          <cell r="H102">
            <v>110</v>
          </cell>
          <cell r="I102">
            <v>67239.18</v>
          </cell>
          <cell r="K102">
            <v>4</v>
          </cell>
          <cell r="L102">
            <v>75</v>
          </cell>
          <cell r="M102">
            <v>458169</v>
          </cell>
          <cell r="O102">
            <v>0</v>
          </cell>
          <cell r="P102">
            <v>0</v>
          </cell>
          <cell r="Q102">
            <v>0</v>
          </cell>
          <cell r="T102">
            <v>34</v>
          </cell>
          <cell r="U102">
            <v>617</v>
          </cell>
          <cell r="V102">
            <v>4930136.917634302</v>
          </cell>
          <cell r="X102">
            <v>129</v>
          </cell>
          <cell r="Y102">
            <v>26</v>
          </cell>
          <cell r="Z102">
            <v>444</v>
          </cell>
          <cell r="AA102">
            <v>2722864.777634302</v>
          </cell>
          <cell r="AC102">
            <v>0</v>
          </cell>
          <cell r="AD102">
            <v>5455545.097634302</v>
          </cell>
        </row>
      </sheetData>
      <sheetData sheetId="9">
        <row r="10">
          <cell r="G10">
            <v>0</v>
          </cell>
          <cell r="H10">
            <v>0</v>
          </cell>
          <cell r="I10">
            <v>0</v>
          </cell>
          <cell r="K10">
            <v>52017882</v>
          </cell>
          <cell r="L10">
            <v>53156962</v>
          </cell>
          <cell r="M10">
            <v>46725391.77</v>
          </cell>
          <cell r="O10">
            <v>6158383</v>
          </cell>
          <cell r="P10">
            <v>8441314.56</v>
          </cell>
          <cell r="R10">
            <v>0</v>
          </cell>
          <cell r="S10">
            <v>0</v>
          </cell>
          <cell r="U10">
            <v>3352077823.7000003</v>
          </cell>
          <cell r="V10">
            <v>3645744206.62</v>
          </cell>
          <cell r="W10">
            <v>4160748466.8400006</v>
          </cell>
          <cell r="Y10">
            <v>3404095705.7000003</v>
          </cell>
          <cell r="Z10">
            <v>3705059551.62</v>
          </cell>
          <cell r="AA10">
            <v>4215915173.1700006</v>
          </cell>
        </row>
        <row r="12"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K16">
            <v>699</v>
          </cell>
          <cell r="L16">
            <v>699</v>
          </cell>
          <cell r="M16">
            <v>714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U16">
            <v>1897481</v>
          </cell>
          <cell r="V16">
            <v>2130816</v>
          </cell>
          <cell r="W16">
            <v>2260375</v>
          </cell>
          <cell r="Y16">
            <v>1898180</v>
          </cell>
          <cell r="Z16">
            <v>2131515</v>
          </cell>
          <cell r="AA16">
            <v>2261089</v>
          </cell>
        </row>
        <row r="17"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218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1135601</v>
          </cell>
          <cell r="Y17">
            <v>0</v>
          </cell>
          <cell r="Z17">
            <v>0</v>
          </cell>
          <cell r="AA17">
            <v>1135819</v>
          </cell>
        </row>
        <row r="18">
          <cell r="G18">
            <v>0</v>
          </cell>
          <cell r="H18">
            <v>0</v>
          </cell>
          <cell r="I18">
            <v>0</v>
          </cell>
          <cell r="K18">
            <v>409647</v>
          </cell>
          <cell r="L18">
            <v>409647</v>
          </cell>
          <cell r="M18">
            <v>409647</v>
          </cell>
          <cell r="O18">
            <v>900000</v>
          </cell>
          <cell r="P18">
            <v>0</v>
          </cell>
          <cell r="R18">
            <v>0</v>
          </cell>
          <cell r="S18">
            <v>0</v>
          </cell>
          <cell r="U18">
            <v>435134185.13</v>
          </cell>
          <cell r="V18">
            <v>569067997.1800001</v>
          </cell>
          <cell r="W18">
            <v>611405087.5500001</v>
          </cell>
          <cell r="Y18">
            <v>435543832.13</v>
          </cell>
          <cell r="Z18">
            <v>570377644.1800001</v>
          </cell>
          <cell r="AA18">
            <v>611814734.5500001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16032</v>
          </cell>
          <cell r="L20">
            <v>16032</v>
          </cell>
          <cell r="M20">
            <v>16872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U20">
            <v>1789365</v>
          </cell>
          <cell r="V20">
            <v>1841368</v>
          </cell>
          <cell r="W20">
            <v>2698675</v>
          </cell>
          <cell r="Y20">
            <v>1805397</v>
          </cell>
          <cell r="Z20">
            <v>1857400</v>
          </cell>
          <cell r="AA20">
            <v>2715547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1252</v>
          </cell>
          <cell r="L21">
            <v>1252</v>
          </cell>
          <cell r="M21">
            <v>1350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U21">
            <v>160726</v>
          </cell>
          <cell r="V21">
            <v>173184</v>
          </cell>
          <cell r="W21">
            <v>243857</v>
          </cell>
          <cell r="Y21">
            <v>161978</v>
          </cell>
          <cell r="Z21">
            <v>174436</v>
          </cell>
          <cell r="AA21">
            <v>245207</v>
          </cell>
        </row>
        <row r="22">
          <cell r="G22">
            <v>0</v>
          </cell>
          <cell r="H22">
            <v>0</v>
          </cell>
          <cell r="I22">
            <v>0</v>
          </cell>
          <cell r="K22">
            <v>51385018</v>
          </cell>
          <cell r="L22">
            <v>52524098</v>
          </cell>
          <cell r="M22">
            <v>46092527.77</v>
          </cell>
          <cell r="O22">
            <v>5258383</v>
          </cell>
          <cell r="P22">
            <v>8441314.56</v>
          </cell>
          <cell r="R22">
            <v>0</v>
          </cell>
          <cell r="S22">
            <v>0</v>
          </cell>
          <cell r="U22">
            <v>2857240437.57</v>
          </cell>
          <cell r="V22">
            <v>3015329548.44</v>
          </cell>
          <cell r="W22">
            <v>3410279234.3000007</v>
          </cell>
          <cell r="Y22">
            <v>2908625455.57</v>
          </cell>
          <cell r="Z22">
            <v>3073112029.44</v>
          </cell>
          <cell r="AA22">
            <v>3464813076.6300006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376</v>
          </cell>
          <cell r="L24">
            <v>376</v>
          </cell>
          <cell r="M24">
            <v>551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>
            <v>120540</v>
          </cell>
          <cell r="V24">
            <v>123380</v>
          </cell>
          <cell r="W24">
            <v>163763</v>
          </cell>
          <cell r="Y24">
            <v>120916</v>
          </cell>
          <cell r="Z24">
            <v>123756</v>
          </cell>
          <cell r="AA24">
            <v>164314</v>
          </cell>
        </row>
        <row r="25">
          <cell r="G25">
            <v>0</v>
          </cell>
          <cell r="H25">
            <v>0</v>
          </cell>
          <cell r="I25">
            <v>0</v>
          </cell>
          <cell r="K25">
            <v>56</v>
          </cell>
          <cell r="L25">
            <v>56</v>
          </cell>
          <cell r="M25">
            <v>82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U25">
            <v>10121</v>
          </cell>
          <cell r="V25">
            <v>10525</v>
          </cell>
          <cell r="W25">
            <v>10723</v>
          </cell>
          <cell r="Y25">
            <v>10177</v>
          </cell>
          <cell r="Z25">
            <v>10581</v>
          </cell>
          <cell r="AA25">
            <v>10805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223217</v>
          </cell>
          <cell r="L26">
            <v>223217</v>
          </cell>
          <cell r="M26">
            <v>223217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U26">
            <v>48842105</v>
          </cell>
          <cell r="V26">
            <v>50485565</v>
          </cell>
          <cell r="W26">
            <v>128207346.99000001</v>
          </cell>
          <cell r="Y26">
            <v>49065322</v>
          </cell>
          <cell r="Z26">
            <v>50708782</v>
          </cell>
          <cell r="AA26">
            <v>128430563.99000001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U28">
            <v>10861096</v>
          </cell>
          <cell r="V28">
            <v>10861096</v>
          </cell>
          <cell r="W28">
            <v>10856798</v>
          </cell>
          <cell r="Y28">
            <v>10861096</v>
          </cell>
          <cell r="Z28">
            <v>10861096</v>
          </cell>
          <cell r="AA28">
            <v>10856798</v>
          </cell>
        </row>
      </sheetData>
      <sheetData sheetId="10">
        <row r="9">
          <cell r="E9">
            <v>0</v>
          </cell>
          <cell r="F9">
            <v>0</v>
          </cell>
          <cell r="G9">
            <v>0</v>
          </cell>
          <cell r="I9">
            <v>116</v>
          </cell>
          <cell r="K9">
            <v>114</v>
          </cell>
          <cell r="L9">
            <v>0</v>
          </cell>
          <cell r="M9">
            <v>2</v>
          </cell>
          <cell r="O9">
            <v>0</v>
          </cell>
          <cell r="P9">
            <v>0</v>
          </cell>
          <cell r="Q9">
            <v>115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57</v>
          </cell>
          <cell r="K10">
            <v>56</v>
          </cell>
          <cell r="L10">
            <v>0</v>
          </cell>
          <cell r="M10">
            <v>1</v>
          </cell>
          <cell r="O10">
            <v>0</v>
          </cell>
          <cell r="P10">
            <v>0</v>
          </cell>
          <cell r="Q10">
            <v>57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54</v>
          </cell>
          <cell r="K11">
            <v>52</v>
          </cell>
          <cell r="L11">
            <v>0</v>
          </cell>
          <cell r="M11">
            <v>2</v>
          </cell>
          <cell r="O11">
            <v>0</v>
          </cell>
          <cell r="P11">
            <v>0</v>
          </cell>
          <cell r="Q11">
            <v>54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31</v>
          </cell>
          <cell r="K12">
            <v>30</v>
          </cell>
          <cell r="L12">
            <v>0</v>
          </cell>
          <cell r="M12">
            <v>1</v>
          </cell>
          <cell r="O12">
            <v>0</v>
          </cell>
          <cell r="P12">
            <v>0</v>
          </cell>
          <cell r="Q12">
            <v>31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20</v>
          </cell>
          <cell r="K15">
            <v>20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11</v>
          </cell>
          <cell r="K16">
            <v>11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11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29</v>
          </cell>
          <cell r="K17">
            <v>29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29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13</v>
          </cell>
          <cell r="K18">
            <v>13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13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3</v>
          </cell>
          <cell r="K22">
            <v>3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3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2</v>
          </cell>
          <cell r="K23">
            <v>2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2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1</v>
          </cell>
          <cell r="K24">
            <v>1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1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3</v>
          </cell>
          <cell r="K26">
            <v>3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6</v>
          </cell>
          <cell r="K27">
            <v>6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B2">
      <selection activeCell="K16" sqref="K16"/>
    </sheetView>
  </sheetViews>
  <sheetFormatPr defaultColWidth="9.00390625" defaultRowHeight="12.75"/>
  <cols>
    <col min="1" max="1" width="0" style="71" hidden="1" customWidth="1"/>
    <col min="2" max="2" width="34.75390625" style="71" customWidth="1"/>
    <col min="3" max="3" width="6.75390625" style="71" customWidth="1"/>
    <col min="4" max="13" width="17.75390625" style="71" customWidth="1"/>
    <col min="14" max="14" width="0.875" style="71" customWidth="1"/>
    <col min="15" max="15" width="9.875" style="71" customWidth="1"/>
    <col min="16" max="25" width="0" style="71" hidden="1" customWidth="1"/>
    <col min="26" max="16384" width="9.125" style="71" customWidth="1"/>
  </cols>
  <sheetData>
    <row r="1" spans="1:25" ht="409.5" customHeight="1" hidden="1">
      <c r="A1" s="1" t="s">
        <v>2412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>
      <c r="A2" s="1" t="s">
        <v>525</v>
      </c>
      <c r="B2" s="86" t="s">
        <v>2413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>
      <c r="A3" s="1" t="s">
        <v>528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1"/>
      <c r="B4" s="39" t="s">
        <v>2414</v>
      </c>
      <c r="C4" s="72"/>
      <c r="D4" s="3"/>
      <c r="E4" s="3"/>
      <c r="F4" s="3"/>
      <c r="G4" s="3"/>
      <c r="H4" s="3"/>
      <c r="I4" s="3"/>
      <c r="J4" s="3"/>
      <c r="K4" s="3"/>
      <c r="L4" s="87" t="s">
        <v>2415</v>
      </c>
      <c r="M4" s="8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" customHeight="1">
      <c r="A5" s="73" t="s">
        <v>2416</v>
      </c>
      <c r="B5" s="85" t="s">
        <v>2417</v>
      </c>
      <c r="C5" s="85" t="s">
        <v>508</v>
      </c>
      <c r="D5" s="85" t="s">
        <v>2418</v>
      </c>
      <c r="E5" s="85"/>
      <c r="F5" s="85" t="s">
        <v>2419</v>
      </c>
      <c r="G5" s="85" t="s">
        <v>2420</v>
      </c>
      <c r="H5" s="85"/>
      <c r="I5" s="85"/>
      <c r="J5" s="85"/>
      <c r="K5" s="85" t="s">
        <v>2421</v>
      </c>
      <c r="L5" s="85"/>
      <c r="M5" s="85" t="s">
        <v>2422</v>
      </c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" customHeight="1">
      <c r="A6" s="73" t="s">
        <v>525</v>
      </c>
      <c r="B6" s="85"/>
      <c r="C6" s="85"/>
      <c r="D6" s="85" t="s">
        <v>2423</v>
      </c>
      <c r="E6" s="85" t="s">
        <v>2424</v>
      </c>
      <c r="F6" s="85"/>
      <c r="G6" s="85" t="s">
        <v>2423</v>
      </c>
      <c r="H6" s="85" t="s">
        <v>2425</v>
      </c>
      <c r="I6" s="85"/>
      <c r="J6" s="85"/>
      <c r="K6" s="85" t="s">
        <v>2423</v>
      </c>
      <c r="L6" s="85" t="s">
        <v>2426</v>
      </c>
      <c r="M6" s="85"/>
      <c r="N6" s="75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6.5" customHeight="1">
      <c r="A7" s="73" t="s">
        <v>520</v>
      </c>
      <c r="B7" s="85"/>
      <c r="C7" s="85"/>
      <c r="D7" s="85"/>
      <c r="E7" s="85"/>
      <c r="F7" s="85"/>
      <c r="G7" s="85"/>
      <c r="H7" s="74" t="s">
        <v>3659</v>
      </c>
      <c r="I7" s="74" t="s">
        <v>2427</v>
      </c>
      <c r="J7" s="74" t="s">
        <v>2428</v>
      </c>
      <c r="K7" s="85"/>
      <c r="L7" s="85"/>
      <c r="M7" s="85"/>
      <c r="N7" s="75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>
      <c r="A8" s="73" t="s">
        <v>534</v>
      </c>
      <c r="B8" s="76">
        <v>1</v>
      </c>
      <c r="C8" s="76">
        <v>2</v>
      </c>
      <c r="D8" s="74" t="s">
        <v>79</v>
      </c>
      <c r="E8" s="74" t="s">
        <v>525</v>
      </c>
      <c r="F8" s="74" t="s">
        <v>511</v>
      </c>
      <c r="G8" s="74" t="s">
        <v>502</v>
      </c>
      <c r="H8" s="74" t="s">
        <v>526</v>
      </c>
      <c r="I8" s="74" t="s">
        <v>527</v>
      </c>
      <c r="J8" s="74" t="s">
        <v>520</v>
      </c>
      <c r="K8" s="74" t="s">
        <v>528</v>
      </c>
      <c r="L8" s="74" t="s">
        <v>529</v>
      </c>
      <c r="M8" s="74" t="s">
        <v>530</v>
      </c>
      <c r="N8" s="7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3.25" customHeight="1">
      <c r="A9" s="73" t="s">
        <v>524</v>
      </c>
      <c r="B9" s="77" t="s">
        <v>2429</v>
      </c>
      <c r="C9" s="74" t="s">
        <v>556</v>
      </c>
      <c r="D9" s="79">
        <v>150</v>
      </c>
      <c r="E9" s="79">
        <v>23</v>
      </c>
      <c r="F9" s="79">
        <v>81</v>
      </c>
      <c r="G9" s="79">
        <v>8</v>
      </c>
      <c r="H9" s="79">
        <v>2</v>
      </c>
      <c r="I9" s="79"/>
      <c r="J9" s="79">
        <v>6</v>
      </c>
      <c r="K9" s="79">
        <v>20</v>
      </c>
      <c r="L9" s="79">
        <v>17</v>
      </c>
      <c r="M9" s="79">
        <v>259</v>
      </c>
      <c r="N9" s="75"/>
      <c r="O9" s="1"/>
      <c r="P9" s="1" t="s">
        <v>2430</v>
      </c>
      <c r="Q9" s="1" t="s">
        <v>2431</v>
      </c>
      <c r="R9" s="1" t="s">
        <v>2432</v>
      </c>
      <c r="S9" s="1" t="s">
        <v>2433</v>
      </c>
      <c r="T9" s="1" t="s">
        <v>2434</v>
      </c>
      <c r="U9" s="1" t="s">
        <v>2435</v>
      </c>
      <c r="V9" s="1" t="s">
        <v>2436</v>
      </c>
      <c r="W9" s="1" t="s">
        <v>2437</v>
      </c>
      <c r="X9" s="1" t="s">
        <v>2438</v>
      </c>
      <c r="Y9" s="1" t="s">
        <v>2439</v>
      </c>
    </row>
    <row r="10" spans="1:25" ht="23.25" customHeight="1">
      <c r="A10" s="73"/>
      <c r="B10" s="80" t="s">
        <v>2440</v>
      </c>
      <c r="C10" s="74" t="s">
        <v>575</v>
      </c>
      <c r="D10" s="79">
        <v>129</v>
      </c>
      <c r="E10" s="79">
        <v>11</v>
      </c>
      <c r="F10" s="79">
        <v>31</v>
      </c>
      <c r="G10" s="79">
        <v>8</v>
      </c>
      <c r="H10" s="79">
        <v>2</v>
      </c>
      <c r="I10" s="79"/>
      <c r="J10" s="79">
        <v>6</v>
      </c>
      <c r="K10" s="79">
        <v>20</v>
      </c>
      <c r="L10" s="79">
        <v>17</v>
      </c>
      <c r="M10" s="79">
        <v>188</v>
      </c>
      <c r="N10" s="75"/>
      <c r="O10" s="1"/>
      <c r="P10" s="1" t="s">
        <v>2441</v>
      </c>
      <c r="Q10" s="1" t="s">
        <v>2442</v>
      </c>
      <c r="R10" s="1" t="s">
        <v>2443</v>
      </c>
      <c r="S10" s="1" t="s">
        <v>2444</v>
      </c>
      <c r="T10" s="1" t="s">
        <v>2445</v>
      </c>
      <c r="U10" s="1" t="s">
        <v>2446</v>
      </c>
      <c r="V10" s="1" t="s">
        <v>2447</v>
      </c>
      <c r="W10" s="1" t="s">
        <v>2448</v>
      </c>
      <c r="X10" s="1" t="s">
        <v>2449</v>
      </c>
      <c r="Y10" s="1" t="s">
        <v>2450</v>
      </c>
    </row>
    <row r="11" spans="1:25" ht="13.5" customHeight="1">
      <c r="A11" s="73"/>
      <c r="B11" s="77" t="s">
        <v>2451</v>
      </c>
      <c r="C11" s="74" t="s">
        <v>593</v>
      </c>
      <c r="D11" s="79">
        <v>67</v>
      </c>
      <c r="E11" s="79">
        <v>17</v>
      </c>
      <c r="F11" s="79">
        <v>18</v>
      </c>
      <c r="G11" s="79">
        <v>5</v>
      </c>
      <c r="H11" s="79">
        <v>1</v>
      </c>
      <c r="I11" s="79"/>
      <c r="J11" s="79">
        <v>4</v>
      </c>
      <c r="K11" s="79">
        <v>2</v>
      </c>
      <c r="L11" s="79"/>
      <c r="M11" s="79">
        <v>92</v>
      </c>
      <c r="N11" s="75"/>
      <c r="O11" s="1"/>
      <c r="P11" s="1" t="s">
        <v>2452</v>
      </c>
      <c r="Q11" s="1" t="s">
        <v>2453</v>
      </c>
      <c r="R11" s="1" t="s">
        <v>2454</v>
      </c>
      <c r="S11" s="1" t="s">
        <v>2455</v>
      </c>
      <c r="T11" s="1" t="s">
        <v>2456</v>
      </c>
      <c r="U11" s="1" t="s">
        <v>2457</v>
      </c>
      <c r="V11" s="1" t="s">
        <v>2458</v>
      </c>
      <c r="W11" s="1" t="s">
        <v>2459</v>
      </c>
      <c r="X11" s="1" t="s">
        <v>2460</v>
      </c>
      <c r="Y11" s="1" t="s">
        <v>2461</v>
      </c>
    </row>
    <row r="12" spans="1:25" ht="13.5" customHeight="1">
      <c r="A12" s="73"/>
      <c r="B12" s="80" t="s">
        <v>2462</v>
      </c>
      <c r="C12" s="74" t="s">
        <v>611</v>
      </c>
      <c r="D12" s="79">
        <v>61</v>
      </c>
      <c r="E12" s="78">
        <v>11</v>
      </c>
      <c r="F12" s="78">
        <v>8</v>
      </c>
      <c r="G12" s="79">
        <v>5</v>
      </c>
      <c r="H12" s="78">
        <v>1</v>
      </c>
      <c r="I12" s="78"/>
      <c r="J12" s="78">
        <v>4</v>
      </c>
      <c r="K12" s="79">
        <v>2</v>
      </c>
      <c r="L12" s="78"/>
      <c r="M12" s="79">
        <v>76</v>
      </c>
      <c r="N12" s="75"/>
      <c r="O12" s="1"/>
      <c r="P12" s="1" t="s">
        <v>2463</v>
      </c>
      <c r="Q12" s="1" t="s">
        <v>2464</v>
      </c>
      <c r="R12" s="1" t="s">
        <v>2465</v>
      </c>
      <c r="S12" s="1" t="s">
        <v>2466</v>
      </c>
      <c r="T12" s="1" t="s">
        <v>2467</v>
      </c>
      <c r="U12" s="1" t="s">
        <v>2468</v>
      </c>
      <c r="V12" s="1" t="s">
        <v>2469</v>
      </c>
      <c r="W12" s="1" t="s">
        <v>2470</v>
      </c>
      <c r="X12" s="1" t="s">
        <v>2471</v>
      </c>
      <c r="Y12" s="1" t="s">
        <v>2472</v>
      </c>
    </row>
    <row r="13" spans="1:25" ht="13.5" customHeight="1">
      <c r="A13" s="73"/>
      <c r="B13" s="77" t="s">
        <v>2473</v>
      </c>
      <c r="C13" s="74" t="s">
        <v>629</v>
      </c>
      <c r="D13" s="79"/>
      <c r="E13" s="79"/>
      <c r="F13" s="79">
        <v>28</v>
      </c>
      <c r="G13" s="79"/>
      <c r="H13" s="79"/>
      <c r="I13" s="79"/>
      <c r="J13" s="79"/>
      <c r="K13" s="79"/>
      <c r="L13" s="79"/>
      <c r="M13" s="79">
        <v>28</v>
      </c>
      <c r="N13" s="75"/>
      <c r="O13" s="1"/>
      <c r="P13" s="1" t="s">
        <v>2474</v>
      </c>
      <c r="Q13" s="1" t="s">
        <v>2475</v>
      </c>
      <c r="R13" s="1" t="s">
        <v>2476</v>
      </c>
      <c r="S13" s="1" t="s">
        <v>2477</v>
      </c>
      <c r="T13" s="1" t="s">
        <v>2478</v>
      </c>
      <c r="U13" s="1" t="s">
        <v>2479</v>
      </c>
      <c r="V13" s="1" t="s">
        <v>2480</v>
      </c>
      <c r="W13" s="1" t="s">
        <v>2481</v>
      </c>
      <c r="X13" s="1" t="s">
        <v>2482</v>
      </c>
      <c r="Y13" s="1" t="s">
        <v>2483</v>
      </c>
    </row>
    <row r="14" spans="1:25" ht="13.5" customHeight="1">
      <c r="A14" s="73"/>
      <c r="B14" s="80" t="s">
        <v>2462</v>
      </c>
      <c r="C14" s="74" t="s">
        <v>647</v>
      </c>
      <c r="D14" s="79"/>
      <c r="E14" s="78"/>
      <c r="F14" s="78">
        <v>15</v>
      </c>
      <c r="G14" s="79"/>
      <c r="H14" s="78"/>
      <c r="I14" s="78"/>
      <c r="J14" s="78"/>
      <c r="K14" s="79"/>
      <c r="L14" s="78"/>
      <c r="M14" s="79">
        <v>15</v>
      </c>
      <c r="N14" s="75"/>
      <c r="O14" s="1"/>
      <c r="P14" s="1" t="s">
        <v>2484</v>
      </c>
      <c r="Q14" s="1" t="s">
        <v>2485</v>
      </c>
      <c r="R14" s="1" t="s">
        <v>2486</v>
      </c>
      <c r="S14" s="1" t="s">
        <v>2487</v>
      </c>
      <c r="T14" s="1" t="s">
        <v>2488</v>
      </c>
      <c r="U14" s="1" t="s">
        <v>2489</v>
      </c>
      <c r="V14" s="1" t="s">
        <v>2490</v>
      </c>
      <c r="W14" s="1" t="s">
        <v>2491</v>
      </c>
      <c r="X14" s="1" t="s">
        <v>2492</v>
      </c>
      <c r="Y14" s="1" t="s">
        <v>2493</v>
      </c>
    </row>
    <row r="15" spans="1:25" ht="13.5" customHeight="1">
      <c r="A15" s="73"/>
      <c r="B15" s="77" t="s">
        <v>2494</v>
      </c>
      <c r="C15" s="74" t="s">
        <v>664</v>
      </c>
      <c r="D15" s="79">
        <v>67</v>
      </c>
      <c r="E15" s="79">
        <v>4</v>
      </c>
      <c r="F15" s="79">
        <v>1</v>
      </c>
      <c r="G15" s="79"/>
      <c r="H15" s="79"/>
      <c r="I15" s="79"/>
      <c r="J15" s="79"/>
      <c r="K15" s="79">
        <v>18</v>
      </c>
      <c r="L15" s="79">
        <v>17</v>
      </c>
      <c r="M15" s="79">
        <v>86</v>
      </c>
      <c r="N15" s="75"/>
      <c r="O15" s="1"/>
      <c r="P15" s="1" t="s">
        <v>2495</v>
      </c>
      <c r="Q15" s="1" t="s">
        <v>2496</v>
      </c>
      <c r="R15" s="1" t="s">
        <v>2497</v>
      </c>
      <c r="S15" s="1" t="s">
        <v>2498</v>
      </c>
      <c r="T15" s="1" t="s">
        <v>2499</v>
      </c>
      <c r="U15" s="1" t="s">
        <v>2500</v>
      </c>
      <c r="V15" s="1" t="s">
        <v>2501</v>
      </c>
      <c r="W15" s="1" t="s">
        <v>2502</v>
      </c>
      <c r="X15" s="1" t="s">
        <v>2503</v>
      </c>
      <c r="Y15" s="1" t="s">
        <v>2504</v>
      </c>
    </row>
    <row r="16" spans="1:25" ht="13.5" customHeight="1">
      <c r="A16" s="73"/>
      <c r="B16" s="80" t="s">
        <v>2462</v>
      </c>
      <c r="C16" s="74" t="s">
        <v>683</v>
      </c>
      <c r="D16" s="79">
        <v>61</v>
      </c>
      <c r="E16" s="78"/>
      <c r="F16" s="78">
        <v>1</v>
      </c>
      <c r="G16" s="79"/>
      <c r="H16" s="78"/>
      <c r="I16" s="78"/>
      <c r="J16" s="78"/>
      <c r="K16" s="79">
        <v>18</v>
      </c>
      <c r="L16" s="78">
        <v>17</v>
      </c>
      <c r="M16" s="79">
        <v>80</v>
      </c>
      <c r="N16" s="75"/>
      <c r="O16" s="1"/>
      <c r="P16" s="1" t="s">
        <v>2505</v>
      </c>
      <c r="Q16" s="1" t="s">
        <v>2506</v>
      </c>
      <c r="R16" s="1" t="s">
        <v>2507</v>
      </c>
      <c r="S16" s="1" t="s">
        <v>2508</v>
      </c>
      <c r="T16" s="1" t="s">
        <v>2509</v>
      </c>
      <c r="U16" s="1" t="s">
        <v>2510</v>
      </c>
      <c r="V16" s="1" t="s">
        <v>2511</v>
      </c>
      <c r="W16" s="1" t="s">
        <v>2512</v>
      </c>
      <c r="X16" s="1" t="s">
        <v>2513</v>
      </c>
      <c r="Y16" s="1" t="s">
        <v>2514</v>
      </c>
    </row>
    <row r="17" spans="1:25" ht="13.5" customHeight="1">
      <c r="A17" s="73"/>
      <c r="B17" s="77" t="s">
        <v>2515</v>
      </c>
      <c r="C17" s="74" t="s">
        <v>701</v>
      </c>
      <c r="D17" s="79">
        <v>1</v>
      </c>
      <c r="E17" s="79"/>
      <c r="F17" s="79">
        <v>7</v>
      </c>
      <c r="G17" s="79">
        <v>3</v>
      </c>
      <c r="H17" s="79">
        <v>1</v>
      </c>
      <c r="I17" s="79"/>
      <c r="J17" s="79">
        <v>2</v>
      </c>
      <c r="K17" s="79"/>
      <c r="L17" s="79"/>
      <c r="M17" s="79">
        <v>11</v>
      </c>
      <c r="N17" s="75"/>
      <c r="O17" s="1"/>
      <c r="P17" s="1" t="s">
        <v>2516</v>
      </c>
      <c r="Q17" s="1" t="s">
        <v>2517</v>
      </c>
      <c r="R17" s="1" t="s">
        <v>2518</v>
      </c>
      <c r="S17" s="1" t="s">
        <v>2519</v>
      </c>
      <c r="T17" s="1" t="s">
        <v>2520</v>
      </c>
      <c r="U17" s="1" t="s">
        <v>2521</v>
      </c>
      <c r="V17" s="1" t="s">
        <v>2522</v>
      </c>
      <c r="W17" s="1" t="s">
        <v>2523</v>
      </c>
      <c r="X17" s="1" t="s">
        <v>2524</v>
      </c>
      <c r="Y17" s="1" t="s">
        <v>2525</v>
      </c>
    </row>
    <row r="18" spans="1:25" ht="13.5" customHeight="1">
      <c r="A18" s="73"/>
      <c r="B18" s="80" t="s">
        <v>2462</v>
      </c>
      <c r="C18" s="74" t="s">
        <v>528</v>
      </c>
      <c r="D18" s="79">
        <v>1</v>
      </c>
      <c r="E18" s="78"/>
      <c r="F18" s="78">
        <v>5</v>
      </c>
      <c r="G18" s="79">
        <v>3</v>
      </c>
      <c r="H18" s="78">
        <v>1</v>
      </c>
      <c r="I18" s="78"/>
      <c r="J18" s="78">
        <v>2</v>
      </c>
      <c r="K18" s="79"/>
      <c r="L18" s="78"/>
      <c r="M18" s="79">
        <v>9</v>
      </c>
      <c r="N18" s="75"/>
      <c r="O18" s="1"/>
      <c r="P18" s="1" t="s">
        <v>2526</v>
      </c>
      <c r="Q18" s="1" t="s">
        <v>2527</v>
      </c>
      <c r="R18" s="1" t="s">
        <v>2528</v>
      </c>
      <c r="S18" s="1" t="s">
        <v>2529</v>
      </c>
      <c r="T18" s="1" t="s">
        <v>2530</v>
      </c>
      <c r="U18" s="1" t="s">
        <v>2531</v>
      </c>
      <c r="V18" s="1" t="s">
        <v>2532</v>
      </c>
      <c r="W18" s="1" t="s">
        <v>2533</v>
      </c>
      <c r="X18" s="1" t="s">
        <v>2534</v>
      </c>
      <c r="Y18" s="1" t="s">
        <v>2535</v>
      </c>
    </row>
    <row r="19" spans="1:25" ht="23.25" customHeight="1">
      <c r="A19" s="73"/>
      <c r="B19" s="77" t="s">
        <v>2536</v>
      </c>
      <c r="C19" s="74" t="s">
        <v>529</v>
      </c>
      <c r="D19" s="79">
        <v>5</v>
      </c>
      <c r="E19" s="79"/>
      <c r="F19" s="79">
        <v>5</v>
      </c>
      <c r="G19" s="79"/>
      <c r="H19" s="79"/>
      <c r="I19" s="79"/>
      <c r="J19" s="79"/>
      <c r="K19" s="79"/>
      <c r="L19" s="79"/>
      <c r="M19" s="79">
        <v>10</v>
      </c>
      <c r="N19" s="75"/>
      <c r="O19" s="1"/>
      <c r="P19" s="1" t="s">
        <v>2537</v>
      </c>
      <c r="Q19" s="1" t="s">
        <v>2538</v>
      </c>
      <c r="R19" s="1" t="s">
        <v>2539</v>
      </c>
      <c r="S19" s="1" t="s">
        <v>2540</v>
      </c>
      <c r="T19" s="1" t="s">
        <v>2541</v>
      </c>
      <c r="U19" s="1" t="s">
        <v>2542</v>
      </c>
      <c r="V19" s="1" t="s">
        <v>2543</v>
      </c>
      <c r="W19" s="1" t="s">
        <v>2544</v>
      </c>
      <c r="X19" s="1" t="s">
        <v>2545</v>
      </c>
      <c r="Y19" s="1" t="s">
        <v>2546</v>
      </c>
    </row>
    <row r="20" spans="1:25" ht="13.5" customHeight="1">
      <c r="A20" s="73"/>
      <c r="B20" s="80" t="s">
        <v>2547</v>
      </c>
      <c r="C20" s="74" t="s">
        <v>530</v>
      </c>
      <c r="D20" s="79">
        <v>5</v>
      </c>
      <c r="E20" s="78"/>
      <c r="F20" s="78"/>
      <c r="G20" s="79"/>
      <c r="H20" s="78"/>
      <c r="I20" s="78"/>
      <c r="J20" s="78"/>
      <c r="K20" s="79"/>
      <c r="L20" s="78"/>
      <c r="M20" s="79">
        <v>5</v>
      </c>
      <c r="N20" s="75"/>
      <c r="O20" s="1"/>
      <c r="P20" s="1" t="s">
        <v>2548</v>
      </c>
      <c r="Q20" s="1" t="s">
        <v>2549</v>
      </c>
      <c r="R20" s="1" t="s">
        <v>2550</v>
      </c>
      <c r="S20" s="1" t="s">
        <v>2551</v>
      </c>
      <c r="T20" s="1" t="s">
        <v>2552</v>
      </c>
      <c r="U20" s="1" t="s">
        <v>2553</v>
      </c>
      <c r="V20" s="1" t="s">
        <v>2554</v>
      </c>
      <c r="W20" s="1" t="s">
        <v>2555</v>
      </c>
      <c r="X20" s="1" t="s">
        <v>2556</v>
      </c>
      <c r="Y20" s="1" t="s">
        <v>2557</v>
      </c>
    </row>
    <row r="21" spans="1:25" ht="13.5" customHeight="1">
      <c r="A21" s="73"/>
      <c r="B21" s="80" t="s">
        <v>2558</v>
      </c>
      <c r="C21" s="74" t="s">
        <v>531</v>
      </c>
      <c r="D21" s="79"/>
      <c r="E21" s="78"/>
      <c r="F21" s="78">
        <v>5</v>
      </c>
      <c r="G21" s="79"/>
      <c r="H21" s="78"/>
      <c r="I21" s="78"/>
      <c r="J21" s="78"/>
      <c r="K21" s="79"/>
      <c r="L21" s="78"/>
      <c r="M21" s="79">
        <v>5</v>
      </c>
      <c r="N21" s="75"/>
      <c r="O21" s="1"/>
      <c r="P21" s="1" t="s">
        <v>2559</v>
      </c>
      <c r="Q21" s="1" t="s">
        <v>2560</v>
      </c>
      <c r="R21" s="1" t="s">
        <v>2561</v>
      </c>
      <c r="S21" s="1" t="s">
        <v>2562</v>
      </c>
      <c r="T21" s="1" t="s">
        <v>2563</v>
      </c>
      <c r="U21" s="1" t="s">
        <v>2564</v>
      </c>
      <c r="V21" s="1" t="s">
        <v>2565</v>
      </c>
      <c r="W21" s="1" t="s">
        <v>2566</v>
      </c>
      <c r="X21" s="1" t="s">
        <v>2567</v>
      </c>
      <c r="Y21" s="1" t="s">
        <v>2568</v>
      </c>
    </row>
    <row r="22" spans="1:25" ht="13.5" customHeight="1">
      <c r="A22" s="73"/>
      <c r="B22" s="77" t="s">
        <v>2569</v>
      </c>
      <c r="C22" s="74" t="s">
        <v>532</v>
      </c>
      <c r="D22" s="79">
        <v>6</v>
      </c>
      <c r="E22" s="79"/>
      <c r="F22" s="79">
        <v>6</v>
      </c>
      <c r="G22" s="79"/>
      <c r="H22" s="79"/>
      <c r="I22" s="79"/>
      <c r="J22" s="79"/>
      <c r="K22" s="79"/>
      <c r="L22" s="79"/>
      <c r="M22" s="79">
        <v>12</v>
      </c>
      <c r="N22" s="75"/>
      <c r="O22" s="1"/>
      <c r="P22" s="1" t="s">
        <v>2570</v>
      </c>
      <c r="Q22" s="1" t="s">
        <v>2571</v>
      </c>
      <c r="R22" s="1" t="s">
        <v>2572</v>
      </c>
      <c r="S22" s="1" t="s">
        <v>2573</v>
      </c>
      <c r="T22" s="1" t="s">
        <v>2574</v>
      </c>
      <c r="U22" s="1" t="s">
        <v>2575</v>
      </c>
      <c r="V22" s="1" t="s">
        <v>2576</v>
      </c>
      <c r="W22" s="1" t="s">
        <v>2577</v>
      </c>
      <c r="X22" s="1" t="s">
        <v>2578</v>
      </c>
      <c r="Y22" s="1" t="s">
        <v>2579</v>
      </c>
    </row>
    <row r="23" spans="1:25" ht="13.5" customHeight="1">
      <c r="A23" s="73"/>
      <c r="B23" s="80" t="s">
        <v>2462</v>
      </c>
      <c r="C23" s="74" t="s">
        <v>533</v>
      </c>
      <c r="D23" s="79">
        <v>6</v>
      </c>
      <c r="E23" s="78"/>
      <c r="F23" s="78">
        <v>2</v>
      </c>
      <c r="G23" s="79"/>
      <c r="H23" s="78"/>
      <c r="I23" s="78"/>
      <c r="J23" s="78"/>
      <c r="K23" s="79"/>
      <c r="L23" s="78"/>
      <c r="M23" s="79">
        <v>8</v>
      </c>
      <c r="N23" s="75"/>
      <c r="O23" s="1"/>
      <c r="P23" s="1" t="s">
        <v>2580</v>
      </c>
      <c r="Q23" s="1" t="s">
        <v>2581</v>
      </c>
      <c r="R23" s="1" t="s">
        <v>2582</v>
      </c>
      <c r="S23" s="1" t="s">
        <v>2583</v>
      </c>
      <c r="T23" s="1" t="s">
        <v>2584</v>
      </c>
      <c r="U23" s="1" t="s">
        <v>2585</v>
      </c>
      <c r="V23" s="1" t="s">
        <v>2586</v>
      </c>
      <c r="W23" s="1" t="s">
        <v>2587</v>
      </c>
      <c r="X23" s="1" t="s">
        <v>2588</v>
      </c>
      <c r="Y23" s="1" t="s">
        <v>2589</v>
      </c>
    </row>
    <row r="24" spans="1:25" ht="13.5" customHeight="1">
      <c r="A24" s="73"/>
      <c r="B24" s="77" t="s">
        <v>2590</v>
      </c>
      <c r="C24" s="74" t="s">
        <v>504</v>
      </c>
      <c r="D24" s="79">
        <v>1</v>
      </c>
      <c r="E24" s="79"/>
      <c r="F24" s="79">
        <v>9</v>
      </c>
      <c r="G24" s="79"/>
      <c r="H24" s="79"/>
      <c r="I24" s="79"/>
      <c r="J24" s="79"/>
      <c r="K24" s="79"/>
      <c r="L24" s="79"/>
      <c r="M24" s="79">
        <v>10</v>
      </c>
      <c r="N24" s="75"/>
      <c r="O24" s="1"/>
      <c r="P24" s="1" t="s">
        <v>2591</v>
      </c>
      <c r="Q24" s="1" t="s">
        <v>2592</v>
      </c>
      <c r="R24" s="1" t="s">
        <v>2593</v>
      </c>
      <c r="S24" s="1" t="s">
        <v>2594</v>
      </c>
      <c r="T24" s="1" t="s">
        <v>2595</v>
      </c>
      <c r="U24" s="1" t="s">
        <v>2596</v>
      </c>
      <c r="V24" s="1" t="s">
        <v>2597</v>
      </c>
      <c r="W24" s="1" t="s">
        <v>2598</v>
      </c>
      <c r="X24" s="1" t="s">
        <v>2599</v>
      </c>
      <c r="Y24" s="1" t="s">
        <v>2600</v>
      </c>
    </row>
    <row r="25" spans="1:25" ht="13.5" customHeight="1">
      <c r="A25" s="73"/>
      <c r="B25" s="80" t="s">
        <v>2462</v>
      </c>
      <c r="C25" s="74" t="s">
        <v>534</v>
      </c>
      <c r="D25" s="79"/>
      <c r="E25" s="78"/>
      <c r="F25" s="78"/>
      <c r="G25" s="79"/>
      <c r="H25" s="78"/>
      <c r="I25" s="78"/>
      <c r="J25" s="78"/>
      <c r="K25" s="79"/>
      <c r="L25" s="78"/>
      <c r="M25" s="79"/>
      <c r="N25" s="75"/>
      <c r="O25" s="1"/>
      <c r="P25" s="1" t="s">
        <v>2601</v>
      </c>
      <c r="Q25" s="1" t="s">
        <v>2602</v>
      </c>
      <c r="R25" s="1" t="s">
        <v>2603</v>
      </c>
      <c r="S25" s="1" t="s">
        <v>2604</v>
      </c>
      <c r="T25" s="1" t="s">
        <v>2605</v>
      </c>
      <c r="U25" s="1" t="s">
        <v>2606</v>
      </c>
      <c r="V25" s="1" t="s">
        <v>2607</v>
      </c>
      <c r="W25" s="1" t="s">
        <v>2608</v>
      </c>
      <c r="X25" s="1" t="s">
        <v>3635</v>
      </c>
      <c r="Y25" s="1" t="s">
        <v>3636</v>
      </c>
    </row>
    <row r="26" spans="1:25" ht="13.5" customHeight="1">
      <c r="A26" s="73"/>
      <c r="B26" s="77" t="s">
        <v>3637</v>
      </c>
      <c r="C26" s="74" t="s">
        <v>535</v>
      </c>
      <c r="D26" s="79">
        <v>1</v>
      </c>
      <c r="E26" s="78"/>
      <c r="F26" s="78">
        <v>6</v>
      </c>
      <c r="G26" s="79"/>
      <c r="H26" s="78"/>
      <c r="I26" s="78"/>
      <c r="J26" s="78"/>
      <c r="K26" s="79"/>
      <c r="L26" s="78"/>
      <c r="M26" s="79">
        <v>7</v>
      </c>
      <c r="N26" s="75"/>
      <c r="O26" s="1"/>
      <c r="P26" s="1" t="s">
        <v>3638</v>
      </c>
      <c r="Q26" s="1" t="s">
        <v>3639</v>
      </c>
      <c r="R26" s="1" t="s">
        <v>3640</v>
      </c>
      <c r="S26" s="1" t="s">
        <v>3641</v>
      </c>
      <c r="T26" s="1" t="s">
        <v>3642</v>
      </c>
      <c r="U26" s="1" t="s">
        <v>3643</v>
      </c>
      <c r="V26" s="1" t="s">
        <v>3644</v>
      </c>
      <c r="W26" s="1" t="s">
        <v>3645</v>
      </c>
      <c r="X26" s="1" t="s">
        <v>3646</v>
      </c>
      <c r="Y26" s="1" t="s">
        <v>3647</v>
      </c>
    </row>
    <row r="27" spans="1:25" ht="13.5" customHeight="1">
      <c r="A27" s="73"/>
      <c r="B27" s="77" t="s">
        <v>3648</v>
      </c>
      <c r="C27" s="74" t="s">
        <v>536</v>
      </c>
      <c r="D27" s="79">
        <v>2</v>
      </c>
      <c r="E27" s="78">
        <v>2</v>
      </c>
      <c r="F27" s="78">
        <v>1</v>
      </c>
      <c r="G27" s="79"/>
      <c r="H27" s="78"/>
      <c r="I27" s="78"/>
      <c r="J27" s="78"/>
      <c r="K27" s="79"/>
      <c r="L27" s="78"/>
      <c r="M27" s="79">
        <v>3</v>
      </c>
      <c r="N27" s="75"/>
      <c r="O27" s="1"/>
      <c r="P27" s="1" t="s">
        <v>3649</v>
      </c>
      <c r="Q27" s="1" t="s">
        <v>3650</v>
      </c>
      <c r="R27" s="1" t="s">
        <v>3651</v>
      </c>
      <c r="S27" s="1" t="s">
        <v>3652</v>
      </c>
      <c r="T27" s="1" t="s">
        <v>3653</v>
      </c>
      <c r="U27" s="1" t="s">
        <v>3654</v>
      </c>
      <c r="V27" s="1" t="s">
        <v>3655</v>
      </c>
      <c r="W27" s="1" t="s">
        <v>3656</v>
      </c>
      <c r="X27" s="1" t="s">
        <v>3657</v>
      </c>
      <c r="Y27" s="1" t="s">
        <v>3658</v>
      </c>
    </row>
    <row r="28" spans="1:25" ht="13.5" customHeight="1">
      <c r="A28" s="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45" spans="4:13" ht="12.75" hidden="1">
      <c r="D45" s="71" t="e">
        <f>MyIF(('[3]Раздел 1000'!E9&gt;='[3]Раздел 1000'!F9)*('[3]Раздел 1000'!E9&gt;='[3]Раздел 1000'!E10)*('[3]Раздел 1000'!E9='[3]Раздел 1000'!E11+'[3]Раздел 1000'!E13+'[3]Раздел 1000'!E15+'[3]Раздел 1000'!E17+'[3]Раздел 1000'!E19+'[3]Раздел 1000'!E22+'[3]Раздел 1000'!E24+'[3]Раздел 1000'!E26+'[3]Раздел 1000'!E27))</f>
        <v>#NAME?</v>
      </c>
      <c r="E45" s="71" t="e">
        <f>MyIF(('[3]Раздел 1000'!F9&gt;='[3]Раздел 1000'!F10)*('[3]Раздел 1000'!F9='[3]Раздел 1000'!F11+'[3]Раздел 1000'!F13+'[3]Раздел 1000'!F15+'[3]Раздел 1000'!F17+'[3]Раздел 1000'!F19+'[3]Раздел 1000'!F22+'[3]Раздел 1000'!F24+'[3]Раздел 1000'!F26+'[3]Раздел 1000'!F27))</f>
        <v>#NAME?</v>
      </c>
      <c r="F45" s="71" t="e">
        <f>MyIF(('[3]Раздел 1000'!G9='[3]Раздел 1000'!G11+'[3]Раздел 1000'!G13+'[3]Раздел 1000'!G15+'[3]Раздел 1000'!G17+'[3]Раздел 1000'!G19+'[3]Раздел 1000'!G22+'[3]Раздел 1000'!G24+'[3]Раздел 1000'!G26+'[3]Раздел 1000'!G27)*('[3]Раздел 1000'!G9&gt;='[3]Раздел 1000'!G10))</f>
        <v>#NAME?</v>
      </c>
      <c r="G45" s="71" t="e">
        <f>MyIF(('[3]Раздел 1000'!I9&gt;='[3]Раздел 1000'!I10)*('[3]Раздел 1000'!I9='[3]Раздел 1000'!I11+'[3]Раздел 1000'!I13+'[3]Раздел 1000'!I15+'[3]Раздел 1000'!I17+'[3]Раздел 1000'!I19+'[3]Раздел 1000'!I22+'[3]Раздел 1000'!I24+'[3]Раздел 1000'!I26+'[3]Раздел 1000'!I27)*('[3]Раздел 1000'!I9='[3]Раздел 1000'!K9+'[3]Раздел 1000'!L9+'[3]Раздел 1000'!M9))</f>
        <v>#NAME?</v>
      </c>
      <c r="H45" s="71" t="e">
        <f>MyIF(('[3]Раздел 1000'!K9&gt;='[3]Раздел 1000'!K10)*('[3]Раздел 1000'!K9='[3]Раздел 1000'!K11+'[3]Раздел 1000'!K13+'[3]Раздел 1000'!K15+'[3]Раздел 1000'!K17+'[3]Раздел 1000'!K19+'[3]Раздел 1000'!K22+'[3]Раздел 1000'!K24+'[3]Раздел 1000'!K26+'[3]Раздел 1000'!K27))</f>
        <v>#NAME?</v>
      </c>
      <c r="I45" s="71" t="e">
        <f>MyIF(('[3]Раздел 1000'!L9='[3]Раздел 1000'!L11+'[3]Раздел 1000'!L13+'[3]Раздел 1000'!L15+'[3]Раздел 1000'!L17+'[3]Раздел 1000'!L19+'[3]Раздел 1000'!L22+'[3]Раздел 1000'!L24+'[3]Раздел 1000'!L26+'[3]Раздел 1000'!L27)*('[3]Раздел 1000'!L9&gt;='[3]Раздел 1000'!L10))</f>
        <v>#NAME?</v>
      </c>
      <c r="J45" s="71" t="e">
        <f>MyIF(('[3]Раздел 1000'!M9&gt;='[3]Раздел 1000'!M10)*('[3]Раздел 1000'!M9='[3]Раздел 1000'!M11+'[3]Раздел 1000'!M13+'[3]Раздел 1000'!M15+'[3]Раздел 1000'!M17+'[3]Раздел 1000'!M19+'[3]Раздел 1000'!M22+'[3]Раздел 1000'!M24+'[3]Раздел 1000'!M26+'[3]Раздел 1000'!M27))</f>
        <v>#NAME?</v>
      </c>
      <c r="K45" s="71" t="e">
        <f>MyIF(('[3]Раздел 1000'!O9='[3]Раздел 1000'!O11+'[3]Раздел 1000'!O13+'[3]Раздел 1000'!O15+'[3]Раздел 1000'!O17+'[3]Раздел 1000'!O19+'[3]Раздел 1000'!O22+'[3]Раздел 1000'!O24+'[3]Раздел 1000'!O26+'[3]Раздел 1000'!O27)*('[3]Раздел 1000'!O9&gt;='[3]Раздел 1000'!O10)*('[3]Раздел 1000'!O9&gt;='[3]Раздел 1000'!P9))</f>
        <v>#NAME?</v>
      </c>
      <c r="L45" s="71" t="e">
        <f>MyIF(('[3]Раздел 1000'!P9='[3]Раздел 1000'!P11+'[3]Раздел 1000'!P13+'[3]Раздел 1000'!P15+'[3]Раздел 1000'!P17+'[3]Раздел 1000'!P19+'[3]Раздел 1000'!P22+'[3]Раздел 1000'!P24+'[3]Раздел 1000'!P26+'[3]Раздел 1000'!P27)*('[3]Раздел 1000'!P9&gt;='[3]Раздел 1000'!P10))</f>
        <v>#NAME?</v>
      </c>
      <c r="M45" s="71" t="e">
        <f>MyIF(('[3]Раздел 1000'!Q9&gt;='[3]Раздел 1000'!Q10)*('[3]Раздел 1000'!Q9='[3]Раздел 1000'!Q11+'[3]Раздел 1000'!Q13+'[3]Раздел 1000'!Q15+'[3]Раздел 1000'!Q17+'[3]Раздел 1000'!Q19+'[3]Раздел 1000'!Q22+'[3]Раздел 1000'!Q24+'[3]Раздел 1000'!Q26+'[3]Раздел 1000'!Q27)*('[3]Раздел 1000'!Q9='[3]Раздел 1000'!E9+'[3]Раздел 1000'!G9+'[3]Раздел 1000'!I9+'[3]Раздел 1000'!O9))</f>
        <v>#NAME?</v>
      </c>
    </row>
    <row r="46" spans="4:13" ht="12.75" hidden="1">
      <c r="D46" t="e">
        <f>MyIF(('[3]Раздел 1000'!E10&gt;='[3]Раздел 1000'!F10)*('[3]Раздел 1000'!E10='[3]Раздел 1000'!E12+'[3]Раздел 1000'!E14+'[3]Раздел 1000'!E16+'[3]Раздел 1000'!E18+'[3]Раздел 1000'!E23+'[3]Раздел 1000'!E25))</f>
        <v>#NAME?</v>
      </c>
      <c r="E46" t="e">
        <f>MyIF(('[3]Раздел 1000'!F10='[3]Раздел 1000'!F12+'[3]Раздел 1000'!F14+'[3]Раздел 1000'!F16+'[3]Раздел 1000'!F18+'[3]Раздел 1000'!F23+'[3]Раздел 1000'!F25))</f>
        <v>#NAME?</v>
      </c>
      <c r="F46" t="e">
        <f>MyIF(('[3]Раздел 1000'!G10='[3]Раздел 1000'!G12+'[3]Раздел 1000'!G14+'[3]Раздел 1000'!G16+'[3]Раздел 1000'!G18+'[3]Раздел 1000'!G23+'[3]Раздел 1000'!G25))</f>
        <v>#NAME?</v>
      </c>
      <c r="G46" t="e">
        <f>MyIF(('[3]Раздел 1000'!I10='[3]Раздел 1000'!I12+'[3]Раздел 1000'!I14+'[3]Раздел 1000'!I16+'[3]Раздел 1000'!I18+'[3]Раздел 1000'!I23+'[3]Раздел 1000'!I25)*('[3]Раздел 1000'!I10='[3]Раздел 1000'!K10+'[3]Раздел 1000'!L10+'[3]Раздел 1000'!M10))</f>
        <v>#NAME?</v>
      </c>
      <c r="H46" t="e">
        <f>MyIF(('[3]Раздел 1000'!K10='[3]Раздел 1000'!K12+'[3]Раздел 1000'!K14+'[3]Раздел 1000'!K16+'[3]Раздел 1000'!K18+'[3]Раздел 1000'!K23+'[3]Раздел 1000'!K25))</f>
        <v>#NAME?</v>
      </c>
      <c r="I46" t="e">
        <f>MyIF(('[3]Раздел 1000'!L10='[3]Раздел 1000'!L12+'[3]Раздел 1000'!L14+'[3]Раздел 1000'!L16+'[3]Раздел 1000'!L18+'[3]Раздел 1000'!L23+'[3]Раздел 1000'!L25))</f>
        <v>#NAME?</v>
      </c>
      <c r="J46" t="e">
        <f>MyIF(('[3]Раздел 1000'!M10='[3]Раздел 1000'!M12+'[3]Раздел 1000'!M14+'[3]Раздел 1000'!M16+'[3]Раздел 1000'!M18+'[3]Раздел 1000'!M23+'[3]Раздел 1000'!M25))</f>
        <v>#NAME?</v>
      </c>
      <c r="K46" t="e">
        <f>MyIF(('[3]Раздел 1000'!O10='[3]Раздел 1000'!O12+'[3]Раздел 1000'!O14+'[3]Раздел 1000'!O16+'[3]Раздел 1000'!O18+'[3]Раздел 1000'!O23+'[3]Раздел 1000'!O25)*('[3]Раздел 1000'!O10&gt;='[3]Раздел 1000'!P10))</f>
        <v>#NAME?</v>
      </c>
      <c r="L46" t="e">
        <f>MyIF(('[3]Раздел 1000'!P10='[3]Раздел 1000'!P12+'[3]Раздел 1000'!P14+'[3]Раздел 1000'!P16+'[3]Раздел 1000'!P18+'[3]Раздел 1000'!P23+'[3]Раздел 1000'!P25))</f>
        <v>#NAME?</v>
      </c>
      <c r="M46" t="e">
        <f>MyIF(('[3]Раздел 1000'!Q10='[3]Раздел 1000'!Q12+'[3]Раздел 1000'!Q14+'[3]Раздел 1000'!Q16+'[3]Раздел 1000'!Q18+'[3]Раздел 1000'!Q23+'[3]Раздел 1000'!Q25)*('[3]Раздел 1000'!Q10='[3]Раздел 1000'!E10+'[3]Раздел 1000'!G10+'[3]Раздел 1000'!I10+'[3]Раздел 1000'!O10))</f>
        <v>#NAME?</v>
      </c>
    </row>
    <row r="47" spans="4:13" ht="12.75" hidden="1">
      <c r="D47" t="e">
        <f>MyIF(('[3]Раздел 1000'!E11&gt;='[3]Раздел 1000'!F11)*('[3]Раздел 1000'!E11&gt;='[3]Раздел 1000'!E12))</f>
        <v>#NAME?</v>
      </c>
      <c r="E47" t="e">
        <f>MyIF(('[3]Раздел 1000'!F11&gt;='[3]Раздел 1000'!F12))</f>
        <v>#NAME?</v>
      </c>
      <c r="F47" t="e">
        <f>MyIF(('[3]Раздел 1000'!G11&gt;='[3]Раздел 1000'!G12))</f>
        <v>#NAME?</v>
      </c>
      <c r="G47" t="e">
        <f>MyIF(('[3]Раздел 1000'!I11&gt;='[3]Раздел 1000'!I12)*('[3]Раздел 1000'!I11='[3]Раздел 1000'!K11+'[3]Раздел 1000'!L11+'[3]Раздел 1000'!M11))</f>
        <v>#NAME?</v>
      </c>
      <c r="H47" t="e">
        <f>MyIF(('[3]Раздел 1000'!K11&gt;='[3]Раздел 1000'!K12))</f>
        <v>#NAME?</v>
      </c>
      <c r="I47" t="e">
        <f>MyIF(('[3]Раздел 1000'!L11&gt;='[3]Раздел 1000'!L12))</f>
        <v>#NAME?</v>
      </c>
      <c r="J47" t="e">
        <f>MyIF(('[3]Раздел 1000'!M11&gt;='[3]Раздел 1000'!M12))</f>
        <v>#NAME?</v>
      </c>
      <c r="K47" t="e">
        <f>MyIF(('[3]Раздел 1000'!O11&gt;='[3]Раздел 1000'!O12)*('[3]Раздел 1000'!O11&gt;='[3]Раздел 1000'!P11))</f>
        <v>#NAME?</v>
      </c>
      <c r="L47" t="e">
        <f>MyIF(('[3]Раздел 1000'!P11&gt;='[3]Раздел 1000'!P12))</f>
        <v>#NAME?</v>
      </c>
      <c r="M47" t="e">
        <f>MyIF(('[3]Раздел 1000'!Q11&gt;='[3]Раздел 1000'!Q12)*('[3]Раздел 1000'!Q11='[3]Раздел 1000'!E11+'[3]Раздел 1000'!G11+'[3]Раздел 1000'!I11+'[3]Раздел 1000'!O11))</f>
        <v>#NAME?</v>
      </c>
    </row>
    <row r="48" spans="4:13" ht="12.75" hidden="1">
      <c r="D48" t="e">
        <f>MyIF(('[3]Раздел 1000'!E12&gt;='[3]Раздел 1000'!F12))</f>
        <v>#NAME?</v>
      </c>
      <c r="E48"/>
      <c r="F48"/>
      <c r="G48" t="e">
        <f>MyIF(('[3]Раздел 1000'!I12='[3]Раздел 1000'!K12+'[3]Раздел 1000'!L12+'[3]Раздел 1000'!M12))</f>
        <v>#NAME?</v>
      </c>
      <c r="H48"/>
      <c r="I48"/>
      <c r="J48"/>
      <c r="K48" t="e">
        <f>MyIF(('[3]Раздел 1000'!O12&gt;='[3]Раздел 1000'!P12))</f>
        <v>#NAME?</v>
      </c>
      <c r="L48"/>
      <c r="M48" t="e">
        <f>MyIF(('[3]Раздел 1000'!Q12='[3]Раздел 1000'!E12+'[3]Раздел 1000'!G12+'[3]Раздел 1000'!I12+'[3]Раздел 1000'!O12))</f>
        <v>#NAME?</v>
      </c>
    </row>
    <row r="49" spans="4:13" ht="12.75" hidden="1">
      <c r="D49" t="e">
        <f>MyIF(('[3]Раздел 1000'!E13&gt;='[3]Раздел 1000'!F13)*('[3]Раздел 1000'!E13&gt;='[3]Раздел 1000'!E14))</f>
        <v>#NAME?</v>
      </c>
      <c r="E49" t="e">
        <f>MyIF(('[3]Раздел 1000'!F13&gt;='[3]Раздел 1000'!F14))</f>
        <v>#NAME?</v>
      </c>
      <c r="F49" t="e">
        <f>MyIF(('[3]Раздел 1000'!G13&gt;='[3]Раздел 1000'!G14))</f>
        <v>#NAME?</v>
      </c>
      <c r="G49" t="e">
        <f>MyIF(('[3]Раздел 1000'!I13&gt;='[3]Раздел 1000'!I14)*('[3]Раздел 1000'!I13='[3]Раздел 1000'!K13+'[3]Раздел 1000'!L13+'[3]Раздел 1000'!M13))</f>
        <v>#NAME?</v>
      </c>
      <c r="H49" t="e">
        <f>MyIF(('[3]Раздел 1000'!K13&gt;='[3]Раздел 1000'!K14))</f>
        <v>#NAME?</v>
      </c>
      <c r="I49" t="e">
        <f>MyIF(('[3]Раздел 1000'!L13&gt;='[3]Раздел 1000'!L14))</f>
        <v>#NAME?</v>
      </c>
      <c r="J49" t="e">
        <f>MyIF(('[3]Раздел 1000'!M13&gt;='[3]Раздел 1000'!M14))</f>
        <v>#NAME?</v>
      </c>
      <c r="K49" t="e">
        <f>MyIF(('[3]Раздел 1000'!O13&gt;='[3]Раздел 1000'!O14)*('[3]Раздел 1000'!O13&gt;='[3]Раздел 1000'!P13))</f>
        <v>#NAME?</v>
      </c>
      <c r="L49" t="e">
        <f>MyIF(('[3]Раздел 1000'!P13&gt;='[3]Раздел 1000'!P14))</f>
        <v>#NAME?</v>
      </c>
      <c r="M49" t="e">
        <f>MyIF(('[3]Раздел 1000'!Q13&gt;='[3]Раздел 1000'!Q14)*('[3]Раздел 1000'!Q13='[3]Раздел 1000'!E13+'[3]Раздел 1000'!G13+'[3]Раздел 1000'!I13+'[3]Раздел 1000'!O13))</f>
        <v>#NAME?</v>
      </c>
    </row>
    <row r="50" spans="4:13" ht="12.75" hidden="1">
      <c r="D50" t="e">
        <f>MyIF(('[3]Раздел 1000'!E14&gt;='[3]Раздел 1000'!F14))</f>
        <v>#NAME?</v>
      </c>
      <c r="E50"/>
      <c r="F50"/>
      <c r="G50" t="e">
        <f>MyIF(('[3]Раздел 1000'!I14='[3]Раздел 1000'!K14+'[3]Раздел 1000'!L14+'[3]Раздел 1000'!M14))</f>
        <v>#NAME?</v>
      </c>
      <c r="H50"/>
      <c r="I50"/>
      <c r="J50"/>
      <c r="K50" t="e">
        <f>MyIF(('[3]Раздел 1000'!O14&gt;='[3]Раздел 1000'!P14))</f>
        <v>#NAME?</v>
      </c>
      <c r="L50"/>
      <c r="M50" t="e">
        <f>MyIF(('[3]Раздел 1000'!Q14='[3]Раздел 1000'!E14+'[3]Раздел 1000'!G14+'[3]Раздел 1000'!I14+'[3]Раздел 1000'!O14))</f>
        <v>#NAME?</v>
      </c>
    </row>
    <row r="51" spans="4:13" ht="12.75" hidden="1">
      <c r="D51" t="e">
        <f>MyIF(('[3]Раздел 1000'!E15&gt;='[3]Раздел 1000'!F15)*('[3]Раздел 1000'!E15&gt;='[3]Раздел 1000'!E16))</f>
        <v>#NAME?</v>
      </c>
      <c r="E51" t="e">
        <f>MyIF(('[3]Раздел 1000'!F15&gt;='[3]Раздел 1000'!F16))</f>
        <v>#NAME?</v>
      </c>
      <c r="F51" t="e">
        <f>MyIF(('[3]Раздел 1000'!G15&gt;='[3]Раздел 1000'!G16))</f>
        <v>#NAME?</v>
      </c>
      <c r="G51" t="e">
        <f>MyIF(('[3]Раздел 1000'!I15&gt;='[3]Раздел 1000'!I16)*('[3]Раздел 1000'!I15='[3]Раздел 1000'!K15+'[3]Раздел 1000'!L15+'[3]Раздел 1000'!M15))</f>
        <v>#NAME?</v>
      </c>
      <c r="H51" t="e">
        <f>MyIF(('[3]Раздел 1000'!K15&gt;='[3]Раздел 1000'!K16))</f>
        <v>#NAME?</v>
      </c>
      <c r="I51" t="e">
        <f>MyIF(('[3]Раздел 1000'!L15&gt;='[3]Раздел 1000'!L16))</f>
        <v>#NAME?</v>
      </c>
      <c r="J51" t="e">
        <f>MyIF(('[3]Раздел 1000'!M15&gt;='[3]Раздел 1000'!M16))</f>
        <v>#NAME?</v>
      </c>
      <c r="K51" t="e">
        <f>MyIF(('[3]Раздел 1000'!O15&gt;='[3]Раздел 1000'!O16)*('[3]Раздел 1000'!O15&gt;='[3]Раздел 1000'!P15))</f>
        <v>#NAME?</v>
      </c>
      <c r="L51" t="e">
        <f>MyIF(('[3]Раздел 1000'!P15&gt;='[3]Раздел 1000'!P16))</f>
        <v>#NAME?</v>
      </c>
      <c r="M51" t="e">
        <f>MyIF(('[3]Раздел 1000'!Q15&gt;='[3]Раздел 1000'!Q16)*('[3]Раздел 1000'!Q15='[3]Раздел 1000'!E15+'[3]Раздел 1000'!G15+'[3]Раздел 1000'!I15+'[3]Раздел 1000'!O15))</f>
        <v>#NAME?</v>
      </c>
    </row>
    <row r="52" spans="4:13" ht="12.75" hidden="1">
      <c r="D52" t="e">
        <f>MyIF(('[3]Раздел 1000'!E16&gt;='[3]Раздел 1000'!F16))</f>
        <v>#NAME?</v>
      </c>
      <c r="E52"/>
      <c r="F52"/>
      <c r="G52" t="e">
        <f>MyIF(('[3]Раздел 1000'!I16='[3]Раздел 1000'!K16+'[3]Раздел 1000'!L16+'[3]Раздел 1000'!M16))</f>
        <v>#NAME?</v>
      </c>
      <c r="H52"/>
      <c r="I52"/>
      <c r="J52"/>
      <c r="K52" t="e">
        <f>MyIF(('[3]Раздел 1000'!O16&gt;='[3]Раздел 1000'!P16))</f>
        <v>#NAME?</v>
      </c>
      <c r="L52"/>
      <c r="M52" t="e">
        <f>MyIF(('[3]Раздел 1000'!Q16='[3]Раздел 1000'!E16+'[3]Раздел 1000'!G16+'[3]Раздел 1000'!I16+'[3]Раздел 1000'!O16))</f>
        <v>#NAME?</v>
      </c>
    </row>
    <row r="53" spans="4:13" ht="12.75" hidden="1">
      <c r="D53" t="e">
        <f>MyIF(('[3]Раздел 1000'!E17&gt;='[3]Раздел 1000'!F17)*('[3]Раздел 1000'!E17&gt;='[3]Раздел 1000'!E18))</f>
        <v>#NAME?</v>
      </c>
      <c r="E53" t="e">
        <f>MyIF(('[3]Раздел 1000'!F17&gt;='[3]Раздел 1000'!F18))</f>
        <v>#NAME?</v>
      </c>
      <c r="F53" t="e">
        <f>MyIF(('[3]Раздел 1000'!G17&gt;='[3]Раздел 1000'!G18))</f>
        <v>#NAME?</v>
      </c>
      <c r="G53" t="e">
        <f>MyIF(('[3]Раздел 1000'!I17&gt;='[3]Раздел 1000'!I18)*('[3]Раздел 1000'!I17='[3]Раздел 1000'!K17+'[3]Раздел 1000'!L17+'[3]Раздел 1000'!M17))</f>
        <v>#NAME?</v>
      </c>
      <c r="H53" t="e">
        <f>MyIF(('[3]Раздел 1000'!K17&gt;='[3]Раздел 1000'!K18))</f>
        <v>#NAME?</v>
      </c>
      <c r="I53" t="e">
        <f>MyIF(('[3]Раздел 1000'!L17&gt;='[3]Раздел 1000'!L18))</f>
        <v>#NAME?</v>
      </c>
      <c r="J53" t="e">
        <f>MyIF(('[3]Раздел 1000'!M17&gt;='[3]Раздел 1000'!M18))</f>
        <v>#NAME?</v>
      </c>
      <c r="K53" t="e">
        <f>MyIF(('[3]Раздел 1000'!O17&gt;='[3]Раздел 1000'!O18)*('[3]Раздел 1000'!O17&gt;='[3]Раздел 1000'!P17))</f>
        <v>#NAME?</v>
      </c>
      <c r="L53" t="e">
        <f>MyIF(('[3]Раздел 1000'!P17&gt;='[3]Раздел 1000'!P18))</f>
        <v>#NAME?</v>
      </c>
      <c r="M53" t="e">
        <f>MyIF(('[3]Раздел 1000'!Q17&gt;='[3]Раздел 1000'!Q18)*('[3]Раздел 1000'!Q17='[3]Раздел 1000'!E17+'[3]Раздел 1000'!G17+'[3]Раздел 1000'!I17+'[3]Раздел 1000'!O17))</f>
        <v>#NAME?</v>
      </c>
    </row>
    <row r="54" spans="4:13" ht="12.75" hidden="1">
      <c r="D54" t="e">
        <f>MyIF(('[3]Раздел 1000'!E18&gt;='[3]Раздел 1000'!F18))</f>
        <v>#NAME?</v>
      </c>
      <c r="E54"/>
      <c r="F54"/>
      <c r="G54" t="e">
        <f>MyIF(('[3]Раздел 1000'!I18='[3]Раздел 1000'!K18+'[3]Раздел 1000'!L18+'[3]Раздел 1000'!M18))</f>
        <v>#NAME?</v>
      </c>
      <c r="H54"/>
      <c r="I54"/>
      <c r="J54"/>
      <c r="K54" t="e">
        <f>MyIF(('[3]Раздел 1000'!O18&gt;='[3]Раздел 1000'!P18))</f>
        <v>#NAME?</v>
      </c>
      <c r="L54"/>
      <c r="M54" t="e">
        <f>MyIF(('[3]Раздел 1000'!Q18='[3]Раздел 1000'!E18+'[3]Раздел 1000'!G18+'[3]Раздел 1000'!I18+'[3]Раздел 1000'!O18))</f>
        <v>#NAME?</v>
      </c>
    </row>
    <row r="55" spans="4:13" ht="12.75" hidden="1">
      <c r="D55" t="e">
        <f>MyIF(('[3]Раздел 1000'!E19&gt;='[3]Раздел 1000'!E20+'[3]Раздел 1000'!E21)*('[3]Раздел 1000'!E19&gt;='[3]Раздел 1000'!F19))</f>
        <v>#NAME?</v>
      </c>
      <c r="E55" t="e">
        <f>MyIF(('[3]Раздел 1000'!F19&gt;='[3]Раздел 1000'!F20+'[3]Раздел 1000'!F21))</f>
        <v>#NAME?</v>
      </c>
      <c r="F55" t="e">
        <f>MyIF(('[3]Раздел 1000'!G19&gt;='[3]Раздел 1000'!G20+'[3]Раздел 1000'!G21))</f>
        <v>#NAME?</v>
      </c>
      <c r="G55" t="e">
        <f>MyIF(('[3]Раздел 1000'!I19&gt;='[3]Раздел 1000'!I20+'[3]Раздел 1000'!I21)*('[3]Раздел 1000'!I19='[3]Раздел 1000'!K19+'[3]Раздел 1000'!L19+'[3]Раздел 1000'!M19))</f>
        <v>#NAME?</v>
      </c>
      <c r="H55" t="e">
        <f>MyIF(('[3]Раздел 1000'!K19&gt;='[3]Раздел 1000'!K20+'[3]Раздел 1000'!K21))</f>
        <v>#NAME?</v>
      </c>
      <c r="I55" t="e">
        <f>MyIF(('[3]Раздел 1000'!L19&gt;='[3]Раздел 1000'!L20+'[3]Раздел 1000'!L21))</f>
        <v>#NAME?</v>
      </c>
      <c r="J55" t="e">
        <f>MyIF(('[3]Раздел 1000'!M19&gt;='[3]Раздел 1000'!M20+'[3]Раздел 1000'!M21))</f>
        <v>#NAME?</v>
      </c>
      <c r="K55" t="e">
        <f>MyIF(('[3]Раздел 1000'!O19&gt;='[3]Раздел 1000'!O20+'[3]Раздел 1000'!O21)*('[3]Раздел 1000'!O19&gt;='[3]Раздел 1000'!P19))</f>
        <v>#NAME?</v>
      </c>
      <c r="L55" t="e">
        <f>MyIF(('[3]Раздел 1000'!P19&gt;='[3]Раздел 1000'!P20+'[3]Раздел 1000'!P21))</f>
        <v>#NAME?</v>
      </c>
      <c r="M55" t="e">
        <f>MyIF(('[3]Раздел 1000'!Q19&gt;='[3]Раздел 1000'!Q20+'[3]Раздел 1000'!Q21)*('[3]Раздел 1000'!Q19='[3]Раздел 1000'!E19+'[3]Раздел 1000'!G19+'[3]Раздел 1000'!I19+'[3]Раздел 1000'!O19))</f>
        <v>#NAME?</v>
      </c>
    </row>
    <row r="56" spans="4:13" ht="12.75" hidden="1">
      <c r="D56" t="e">
        <f>MyIF(('[3]Раздел 1000'!E20&gt;='[3]Раздел 1000'!F20))</f>
        <v>#NAME?</v>
      </c>
      <c r="E56"/>
      <c r="F56"/>
      <c r="G56" t="e">
        <f>MyIF(('[3]Раздел 1000'!I20='[3]Раздел 1000'!K20+'[3]Раздел 1000'!L20+'[3]Раздел 1000'!M20))</f>
        <v>#NAME?</v>
      </c>
      <c r="H56"/>
      <c r="I56"/>
      <c r="J56"/>
      <c r="K56" t="e">
        <f>MyIF(('[3]Раздел 1000'!O20&gt;='[3]Раздел 1000'!P20))</f>
        <v>#NAME?</v>
      </c>
      <c r="L56"/>
      <c r="M56" t="e">
        <f>MyIF(('[3]Раздел 1000'!Q20='[3]Раздел 1000'!E20+'[3]Раздел 1000'!G20+'[3]Раздел 1000'!I20+'[3]Раздел 1000'!O20))</f>
        <v>#NAME?</v>
      </c>
    </row>
    <row r="57" spans="4:13" ht="12.75" hidden="1">
      <c r="D57" t="e">
        <f>MyIF(('[3]Раздел 1000'!E21&gt;='[3]Раздел 1000'!F21))</f>
        <v>#NAME?</v>
      </c>
      <c r="E57"/>
      <c r="F57"/>
      <c r="G57" t="e">
        <f>MyIF(('[3]Раздел 1000'!I21='[3]Раздел 1000'!K21+'[3]Раздел 1000'!L21+'[3]Раздел 1000'!M21))</f>
        <v>#NAME?</v>
      </c>
      <c r="H57"/>
      <c r="I57"/>
      <c r="J57"/>
      <c r="K57" t="e">
        <f>MyIF(('[3]Раздел 1000'!O21&gt;='[3]Раздел 1000'!P21))</f>
        <v>#NAME?</v>
      </c>
      <c r="L57"/>
      <c r="M57" t="e">
        <f>MyIF(('[3]Раздел 1000'!Q21='[3]Раздел 1000'!E21+'[3]Раздел 1000'!G21+'[3]Раздел 1000'!I21+'[3]Раздел 1000'!O21))</f>
        <v>#NAME?</v>
      </c>
    </row>
    <row r="58" spans="4:13" ht="12.75" hidden="1">
      <c r="D58" t="e">
        <f>MyIF(('[3]Раздел 1000'!E22&gt;='[3]Раздел 1000'!E23)*('[3]Раздел 1000'!E22&gt;='[3]Раздел 1000'!F22))</f>
        <v>#NAME?</v>
      </c>
      <c r="E58" t="e">
        <f>MyIF(('[3]Раздел 1000'!F22&gt;='[3]Раздел 1000'!F23))</f>
        <v>#NAME?</v>
      </c>
      <c r="F58" t="e">
        <f>MyIF(('[3]Раздел 1000'!G22&gt;='[3]Раздел 1000'!G23))</f>
        <v>#NAME?</v>
      </c>
      <c r="G58" t="e">
        <f>MyIF(('[3]Раздел 1000'!I22&gt;='[3]Раздел 1000'!I23)*('[3]Раздел 1000'!I22='[3]Раздел 1000'!K22+'[3]Раздел 1000'!L22+'[3]Раздел 1000'!M22))</f>
        <v>#NAME?</v>
      </c>
      <c r="H58" t="e">
        <f>MyIF(('[3]Раздел 1000'!K22&gt;='[3]Раздел 1000'!K23))</f>
        <v>#NAME?</v>
      </c>
      <c r="I58" t="e">
        <f>MyIF(('[3]Раздел 1000'!L22&gt;='[3]Раздел 1000'!L23))</f>
        <v>#NAME?</v>
      </c>
      <c r="J58" t="e">
        <f>MyIF(('[3]Раздел 1000'!M22&gt;='[3]Раздел 1000'!M23))</f>
        <v>#NAME?</v>
      </c>
      <c r="K58" t="e">
        <f>MyIF(('[3]Раздел 1000'!O22&gt;='[3]Раздел 1000'!O23)*('[3]Раздел 1000'!O22&gt;='[3]Раздел 1000'!P22))</f>
        <v>#NAME?</v>
      </c>
      <c r="L58" t="e">
        <f>MyIF(('[3]Раздел 1000'!P22&gt;='[3]Раздел 1000'!P23))</f>
        <v>#NAME?</v>
      </c>
      <c r="M58" t="e">
        <f>MyIF(('[3]Раздел 1000'!Q22&gt;='[3]Раздел 1000'!Q23)*('[3]Раздел 1000'!Q22='[3]Раздел 1000'!E22+'[3]Раздел 1000'!G22+'[3]Раздел 1000'!I22+'[3]Раздел 1000'!O22))</f>
        <v>#NAME?</v>
      </c>
    </row>
    <row r="59" spans="4:13" ht="12.75" hidden="1">
      <c r="D59" t="e">
        <f>MyIF(('[3]Раздел 1000'!E23&gt;='[3]Раздел 1000'!F23))</f>
        <v>#NAME?</v>
      </c>
      <c r="E59"/>
      <c r="F59"/>
      <c r="G59" t="e">
        <f>MyIF(('[3]Раздел 1000'!I23='[3]Раздел 1000'!K23+'[3]Раздел 1000'!L23+'[3]Раздел 1000'!M23))</f>
        <v>#NAME?</v>
      </c>
      <c r="H59"/>
      <c r="I59"/>
      <c r="J59"/>
      <c r="K59" t="e">
        <f>MyIF(('[3]Раздел 1000'!O23&gt;='[3]Раздел 1000'!P23))</f>
        <v>#NAME?</v>
      </c>
      <c r="L59"/>
      <c r="M59" t="e">
        <f>MyIF(('[3]Раздел 1000'!Q23='[3]Раздел 1000'!E23+'[3]Раздел 1000'!G23+'[3]Раздел 1000'!I23+'[3]Раздел 1000'!O23))</f>
        <v>#NAME?</v>
      </c>
    </row>
    <row r="60" spans="4:13" ht="12.75" hidden="1">
      <c r="D60" t="e">
        <f>MyIF(('[3]Раздел 1000'!E24&gt;='[3]Раздел 1000'!E25)*('[3]Раздел 1000'!E24&gt;='[3]Раздел 1000'!F24))</f>
        <v>#NAME?</v>
      </c>
      <c r="E60" t="e">
        <f>MyIF(('[3]Раздел 1000'!F24&gt;='[3]Раздел 1000'!F25))</f>
        <v>#NAME?</v>
      </c>
      <c r="F60" t="e">
        <f>MyIF(('[3]Раздел 1000'!G24&gt;='[3]Раздел 1000'!G25))</f>
        <v>#NAME?</v>
      </c>
      <c r="G60" t="e">
        <f>MyIF(('[3]Раздел 1000'!I24&gt;='[3]Раздел 1000'!I25)*('[3]Раздел 1000'!I24='[3]Раздел 1000'!K24+'[3]Раздел 1000'!L24+'[3]Раздел 1000'!M24))</f>
        <v>#NAME?</v>
      </c>
      <c r="H60" t="e">
        <f>MyIF(('[3]Раздел 1000'!K24&gt;='[3]Раздел 1000'!K25))</f>
        <v>#NAME?</v>
      </c>
      <c r="I60" t="e">
        <f>MyIF(('[3]Раздел 1000'!L24&gt;='[3]Раздел 1000'!L25))</f>
        <v>#NAME?</v>
      </c>
      <c r="J60" t="e">
        <f>MyIF(('[3]Раздел 1000'!M24&gt;='[3]Раздел 1000'!M25))</f>
        <v>#NAME?</v>
      </c>
      <c r="K60" t="e">
        <f>MyIF(('[3]Раздел 1000'!O24&gt;='[3]Раздел 1000'!O25)*('[3]Раздел 1000'!O24&gt;='[3]Раздел 1000'!P24))</f>
        <v>#NAME?</v>
      </c>
      <c r="L60" t="e">
        <f>MyIF(('[3]Раздел 1000'!P24&gt;='[3]Раздел 1000'!P25))</f>
        <v>#NAME?</v>
      </c>
      <c r="M60" t="e">
        <f>MyIF(('[3]Раздел 1000'!Q24&gt;='[3]Раздел 1000'!Q25)*('[3]Раздел 1000'!Q24='[3]Раздел 1000'!E24+'[3]Раздел 1000'!G24+'[3]Раздел 1000'!I24+'[3]Раздел 1000'!O24))</f>
        <v>#NAME?</v>
      </c>
    </row>
    <row r="61" spans="4:13" ht="12.75" hidden="1">
      <c r="D61" t="e">
        <f>MyIF(('[3]Раздел 1000'!E25&gt;='[3]Раздел 1000'!F25))</f>
        <v>#NAME?</v>
      </c>
      <c r="E61"/>
      <c r="F61"/>
      <c r="G61" t="e">
        <f>MyIF(('[3]Раздел 1000'!I25='[3]Раздел 1000'!K25+'[3]Раздел 1000'!L25+'[3]Раздел 1000'!M25))</f>
        <v>#NAME?</v>
      </c>
      <c r="H61"/>
      <c r="I61"/>
      <c r="J61"/>
      <c r="K61" t="e">
        <f>MyIF(('[3]Раздел 1000'!O25&gt;='[3]Раздел 1000'!P25))</f>
        <v>#NAME?</v>
      </c>
      <c r="L61"/>
      <c r="M61" t="e">
        <f>MyIF(('[3]Раздел 1000'!Q25='[3]Раздел 1000'!E25+'[3]Раздел 1000'!G25+'[3]Раздел 1000'!I25+'[3]Раздел 1000'!O25))</f>
        <v>#NAME?</v>
      </c>
    </row>
    <row r="62" spans="4:13" ht="12.75" hidden="1">
      <c r="D62" t="e">
        <f>MyIF(('[3]Раздел 1000'!E26&gt;='[3]Раздел 1000'!F26))</f>
        <v>#NAME?</v>
      </c>
      <c r="E62"/>
      <c r="F62"/>
      <c r="G62" t="e">
        <f>MyIF(('[3]Раздел 1000'!I26='[3]Раздел 1000'!K26+'[3]Раздел 1000'!L26+'[3]Раздел 1000'!M26))</f>
        <v>#NAME?</v>
      </c>
      <c r="H62"/>
      <c r="I62"/>
      <c r="J62"/>
      <c r="K62" t="e">
        <f>MyIF(('[3]Раздел 1000'!O26&gt;='[3]Раздел 1000'!P26))</f>
        <v>#NAME?</v>
      </c>
      <c r="L62"/>
      <c r="M62" t="e">
        <f>MyIF(('[3]Раздел 1000'!Q26='[3]Раздел 1000'!E26+'[3]Раздел 1000'!G26+'[3]Раздел 1000'!I26+'[3]Раздел 1000'!O26))</f>
        <v>#NAME?</v>
      </c>
    </row>
    <row r="63" spans="4:13" ht="12.75" hidden="1">
      <c r="D63" t="e">
        <f>MyIF(('[3]Раздел 1000'!E27&gt;='[3]Раздел 1000'!F27))</f>
        <v>#NAME?</v>
      </c>
      <c r="E63"/>
      <c r="F63"/>
      <c r="G63" t="e">
        <f>MyIF(('[3]Раздел 1000'!I27='[3]Раздел 1000'!K27+'[3]Раздел 1000'!L27+'[3]Раздел 1000'!M27))</f>
        <v>#NAME?</v>
      </c>
      <c r="H63"/>
      <c r="I63"/>
      <c r="J63"/>
      <c r="K63" t="e">
        <f>MyIF(('[3]Раздел 1000'!O27&gt;='[3]Раздел 1000'!P27))</f>
        <v>#NAME?</v>
      </c>
      <c r="L63"/>
      <c r="M63" t="e">
        <f>MyIF(('[3]Раздел 1000'!Q27='[3]Раздел 1000'!E27+'[3]Раздел 1000'!G27+'[3]Раздел 1000'!I27+'[3]Раздел 1000'!O27))</f>
        <v>#NAME?</v>
      </c>
    </row>
    <row r="64" spans="4:13" ht="12.75">
      <c r="D64"/>
      <c r="E64"/>
      <c r="F64"/>
      <c r="G64"/>
      <c r="H64"/>
      <c r="I64"/>
      <c r="J64"/>
      <c r="K64"/>
      <c r="L64"/>
      <c r="M64"/>
    </row>
  </sheetData>
  <sheetProtection/>
  <mergeCells count="15">
    <mergeCell ref="B2:M3"/>
    <mergeCell ref="L4:M4"/>
    <mergeCell ref="B5:B7"/>
    <mergeCell ref="C5:C7"/>
    <mergeCell ref="D5:E5"/>
    <mergeCell ref="F5:F7"/>
    <mergeCell ref="G5:J5"/>
    <mergeCell ref="K5:L5"/>
    <mergeCell ref="M5:M7"/>
    <mergeCell ref="K6:K7"/>
    <mergeCell ref="L6:L7"/>
    <mergeCell ref="D6:D7"/>
    <mergeCell ref="E6:E7"/>
    <mergeCell ref="G6:G7"/>
    <mergeCell ref="H6:J6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9:M27">
      <formula1>-100000000000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2">
      <selection activeCell="R12" sqref="R12"/>
    </sheetView>
  </sheetViews>
  <sheetFormatPr defaultColWidth="9.00390625" defaultRowHeight="12.75"/>
  <cols>
    <col min="1" max="1" width="28.75390625" style="64" customWidth="1"/>
    <col min="2" max="2" width="11.625" style="64" customWidth="1"/>
    <col min="3" max="3" width="6.625" style="64" customWidth="1"/>
    <col min="4" max="19" width="17.75390625" style="64" customWidth="1"/>
    <col min="20" max="20" width="0.875" style="64" customWidth="1"/>
    <col min="21" max="21" width="9.875" style="64" customWidth="1"/>
    <col min="22" max="37" width="0" style="64" hidden="1" customWidth="1"/>
    <col min="38" max="16384" width="9.125" style="64" customWidth="1"/>
  </cols>
  <sheetData>
    <row r="1" spans="1:37" ht="40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4" customHeight="1">
      <c r="A2" s="94" t="s">
        <v>503</v>
      </c>
      <c r="B2" s="94"/>
      <c r="C2" s="94"/>
      <c r="D2" s="94"/>
      <c r="E2" s="94"/>
      <c r="F2" s="94"/>
      <c r="G2" s="94"/>
      <c r="H2" s="94"/>
      <c r="I2" s="9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8.25" customHeight="1">
      <c r="A3" s="94"/>
      <c r="B3" s="94"/>
      <c r="C3" s="94"/>
      <c r="D3" s="94"/>
      <c r="E3" s="94"/>
      <c r="F3" s="94"/>
      <c r="G3" s="94"/>
      <c r="H3" s="94"/>
      <c r="I3" s="9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>
      <c r="A4" s="39" t="s">
        <v>505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5" t="s">
        <v>506</v>
      </c>
      <c r="O4" s="95"/>
      <c r="P4" s="95"/>
      <c r="Q4" s="95"/>
      <c r="R4" s="95"/>
      <c r="S4" s="9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customHeight="1">
      <c r="A5" s="91" t="s">
        <v>507</v>
      </c>
      <c r="B5" s="91" t="s">
        <v>3660</v>
      </c>
      <c r="C5" s="91" t="s">
        <v>508</v>
      </c>
      <c r="D5" s="91" t="s">
        <v>509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 t="s">
        <v>510</v>
      </c>
      <c r="R5" s="91"/>
      <c r="S5" s="91"/>
      <c r="T5" s="6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51" customHeight="1">
      <c r="A6" s="91"/>
      <c r="B6" s="91"/>
      <c r="C6" s="91"/>
      <c r="D6" s="91" t="s">
        <v>512</v>
      </c>
      <c r="E6" s="91"/>
      <c r="F6" s="91"/>
      <c r="G6" s="91" t="s">
        <v>513</v>
      </c>
      <c r="H6" s="91"/>
      <c r="I6" s="91"/>
      <c r="J6" s="91" t="s">
        <v>514</v>
      </c>
      <c r="K6" s="91"/>
      <c r="L6" s="91" t="s">
        <v>515</v>
      </c>
      <c r="M6" s="91"/>
      <c r="N6" s="91" t="s">
        <v>516</v>
      </c>
      <c r="O6" s="91"/>
      <c r="P6" s="91"/>
      <c r="Q6" s="91" t="s">
        <v>517</v>
      </c>
      <c r="R6" s="91" t="s">
        <v>518</v>
      </c>
      <c r="S6" s="91" t="s">
        <v>519</v>
      </c>
      <c r="T6" s="6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3.5" customHeight="1">
      <c r="A7" s="91"/>
      <c r="B7" s="91"/>
      <c r="C7" s="91"/>
      <c r="D7" s="65" t="s">
        <v>521</v>
      </c>
      <c r="E7" s="65" t="s">
        <v>522</v>
      </c>
      <c r="F7" s="65" t="s">
        <v>523</v>
      </c>
      <c r="G7" s="65" t="s">
        <v>521</v>
      </c>
      <c r="H7" s="65" t="s">
        <v>522</v>
      </c>
      <c r="I7" s="65" t="s">
        <v>523</v>
      </c>
      <c r="J7" s="65" t="s">
        <v>522</v>
      </c>
      <c r="K7" s="65" t="s">
        <v>523</v>
      </c>
      <c r="L7" s="65" t="s">
        <v>522</v>
      </c>
      <c r="M7" s="65" t="s">
        <v>523</v>
      </c>
      <c r="N7" s="65" t="s">
        <v>521</v>
      </c>
      <c r="O7" s="65" t="s">
        <v>522</v>
      </c>
      <c r="P7" s="65" t="s">
        <v>523</v>
      </c>
      <c r="Q7" s="91"/>
      <c r="R7" s="91"/>
      <c r="S7" s="91"/>
      <c r="T7" s="6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3.5" customHeight="1">
      <c r="A8" s="65">
        <v>1</v>
      </c>
      <c r="B8" s="65">
        <v>2</v>
      </c>
      <c r="C8" s="65">
        <v>3</v>
      </c>
      <c r="D8" s="65" t="s">
        <v>525</v>
      </c>
      <c r="E8" s="65" t="s">
        <v>511</v>
      </c>
      <c r="F8" s="65" t="s">
        <v>502</v>
      </c>
      <c r="G8" s="65" t="s">
        <v>526</v>
      </c>
      <c r="H8" s="65" t="s">
        <v>527</v>
      </c>
      <c r="I8" s="65" t="s">
        <v>520</v>
      </c>
      <c r="J8" s="65" t="s">
        <v>528</v>
      </c>
      <c r="K8" s="65" t="s">
        <v>529</v>
      </c>
      <c r="L8" s="65" t="s">
        <v>530</v>
      </c>
      <c r="M8" s="65" t="s">
        <v>531</v>
      </c>
      <c r="N8" s="65" t="s">
        <v>532</v>
      </c>
      <c r="O8" s="65" t="s">
        <v>533</v>
      </c>
      <c r="P8" s="65" t="s">
        <v>504</v>
      </c>
      <c r="Q8" s="65" t="s">
        <v>534</v>
      </c>
      <c r="R8" s="65" t="s">
        <v>535</v>
      </c>
      <c r="S8" s="65" t="s">
        <v>536</v>
      </c>
      <c r="T8" s="66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409.5" customHeight="1" hidden="1">
      <c r="A9" s="92" t="s">
        <v>538</v>
      </c>
      <c r="B9" s="67"/>
      <c r="C9" s="65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6"/>
      <c r="U9" s="1"/>
      <c r="V9" s="1" t="s">
        <v>539</v>
      </c>
      <c r="W9" s="1" t="s">
        <v>540</v>
      </c>
      <c r="X9" s="1" t="s">
        <v>541</v>
      </c>
      <c r="Y9" s="1" t="s">
        <v>542</v>
      </c>
      <c r="Z9" s="1" t="s">
        <v>543</v>
      </c>
      <c r="AA9" s="1" t="s">
        <v>544</v>
      </c>
      <c r="AB9" s="1" t="s">
        <v>545</v>
      </c>
      <c r="AC9" s="1" t="s">
        <v>546</v>
      </c>
      <c r="AD9" s="1" t="s">
        <v>547</v>
      </c>
      <c r="AE9" s="1" t="s">
        <v>548</v>
      </c>
      <c r="AF9" s="1" t="s">
        <v>549</v>
      </c>
      <c r="AG9" s="1" t="s">
        <v>550</v>
      </c>
      <c r="AH9" s="1" t="s">
        <v>551</v>
      </c>
      <c r="AI9" s="1" t="s">
        <v>552</v>
      </c>
      <c r="AJ9" s="1" t="s">
        <v>553</v>
      </c>
      <c r="AK9" s="1" t="s">
        <v>554</v>
      </c>
    </row>
    <row r="10" spans="1:37" ht="41.25" customHeight="1">
      <c r="A10" s="92"/>
      <c r="B10" s="67" t="s">
        <v>555</v>
      </c>
      <c r="C10" s="65" t="s">
        <v>556</v>
      </c>
      <c r="D10" s="69">
        <v>2644278753</v>
      </c>
      <c r="E10" s="69">
        <v>2644278753</v>
      </c>
      <c r="F10" s="69">
        <v>2314686314</v>
      </c>
      <c r="G10" s="69">
        <v>4446549247</v>
      </c>
      <c r="H10" s="69">
        <v>4446549247</v>
      </c>
      <c r="I10" s="69">
        <v>2903357675</v>
      </c>
      <c r="J10" s="69">
        <v>1106476787</v>
      </c>
      <c r="K10" s="69">
        <v>1180811295</v>
      </c>
      <c r="L10" s="69">
        <v>112004213</v>
      </c>
      <c r="M10" s="69">
        <v>267188731</v>
      </c>
      <c r="N10" s="69">
        <v>12066833000</v>
      </c>
      <c r="O10" s="69">
        <v>10848352000</v>
      </c>
      <c r="P10" s="69">
        <v>9935755363</v>
      </c>
      <c r="Q10" s="69">
        <v>19157661000</v>
      </c>
      <c r="R10" s="69">
        <v>19157661000</v>
      </c>
      <c r="S10" s="69">
        <v>16601799378</v>
      </c>
      <c r="T10" s="66"/>
      <c r="U10" s="1"/>
      <c r="V10" s="1" t="s">
        <v>557</v>
      </c>
      <c r="W10" s="1" t="s">
        <v>558</v>
      </c>
      <c r="X10" s="1" t="s">
        <v>559</v>
      </c>
      <c r="Y10" s="1" t="s">
        <v>560</v>
      </c>
      <c r="Z10" s="1" t="s">
        <v>561</v>
      </c>
      <c r="AA10" s="1" t="s">
        <v>562</v>
      </c>
      <c r="AB10" s="1" t="s">
        <v>563</v>
      </c>
      <c r="AC10" s="1" t="s">
        <v>564</v>
      </c>
      <c r="AD10" s="1" t="s">
        <v>565</v>
      </c>
      <c r="AE10" s="1" t="s">
        <v>566</v>
      </c>
      <c r="AF10" s="1" t="s">
        <v>567</v>
      </c>
      <c r="AG10" s="1" t="s">
        <v>568</v>
      </c>
      <c r="AH10" s="1" t="s">
        <v>569</v>
      </c>
      <c r="AI10" s="1" t="s">
        <v>570</v>
      </c>
      <c r="AJ10" s="1" t="s">
        <v>571</v>
      </c>
      <c r="AK10" s="1" t="s">
        <v>572</v>
      </c>
    </row>
    <row r="11" spans="1:37" ht="16.5" customHeight="1">
      <c r="A11" s="88" t="s">
        <v>573</v>
      </c>
      <c r="B11" s="67" t="s">
        <v>574</v>
      </c>
      <c r="C11" s="65" t="s">
        <v>575</v>
      </c>
      <c r="D11" s="68">
        <v>896880</v>
      </c>
      <c r="E11" s="68">
        <v>896880</v>
      </c>
      <c r="F11" s="68">
        <v>909737</v>
      </c>
      <c r="G11" s="68">
        <v>8270</v>
      </c>
      <c r="H11" s="68">
        <v>8270</v>
      </c>
      <c r="I11" s="68">
        <v>8316</v>
      </c>
      <c r="J11" s="69"/>
      <c r="K11" s="69"/>
      <c r="L11" s="69"/>
      <c r="M11" s="69"/>
      <c r="N11" s="68"/>
      <c r="O11" s="68"/>
      <c r="P11" s="68"/>
      <c r="Q11" s="69">
        <v>905150</v>
      </c>
      <c r="R11" s="69">
        <v>905150</v>
      </c>
      <c r="S11" s="69">
        <v>918053</v>
      </c>
      <c r="T11" s="66"/>
      <c r="U11" s="1"/>
      <c r="V11" s="1" t="s">
        <v>576</v>
      </c>
      <c r="W11" s="1" t="s">
        <v>577</v>
      </c>
      <c r="X11" s="1" t="s">
        <v>578</v>
      </c>
      <c r="Y11" s="1" t="s">
        <v>579</v>
      </c>
      <c r="Z11" s="1" t="s">
        <v>580</v>
      </c>
      <c r="AA11" s="1" t="s">
        <v>581</v>
      </c>
      <c r="AB11" s="1" t="s">
        <v>582</v>
      </c>
      <c r="AC11" s="1" t="s">
        <v>583</v>
      </c>
      <c r="AD11" s="1" t="s">
        <v>584</v>
      </c>
      <c r="AE11" s="1" t="s">
        <v>585</v>
      </c>
      <c r="AF11" s="1" t="s">
        <v>586</v>
      </c>
      <c r="AG11" s="1" t="s">
        <v>587</v>
      </c>
      <c r="AH11" s="1" t="s">
        <v>588</v>
      </c>
      <c r="AI11" s="1" t="s">
        <v>589</v>
      </c>
      <c r="AJ11" s="1" t="s">
        <v>590</v>
      </c>
      <c r="AK11" s="1" t="s">
        <v>591</v>
      </c>
    </row>
    <row r="12" spans="1:37" ht="23.25" customHeight="1">
      <c r="A12" s="89"/>
      <c r="B12" s="67" t="s">
        <v>592</v>
      </c>
      <c r="C12" s="65" t="s">
        <v>593</v>
      </c>
      <c r="D12" s="68">
        <v>899289</v>
      </c>
      <c r="E12" s="68">
        <v>899289</v>
      </c>
      <c r="F12" s="68">
        <v>912324</v>
      </c>
      <c r="G12" s="68">
        <v>8605</v>
      </c>
      <c r="H12" s="68">
        <v>8605</v>
      </c>
      <c r="I12" s="68">
        <v>8512</v>
      </c>
      <c r="J12" s="69"/>
      <c r="K12" s="69"/>
      <c r="L12" s="69"/>
      <c r="M12" s="69"/>
      <c r="N12" s="68"/>
      <c r="O12" s="68"/>
      <c r="P12" s="68"/>
      <c r="Q12" s="69">
        <v>907894</v>
      </c>
      <c r="R12" s="69">
        <v>907894</v>
      </c>
      <c r="S12" s="69">
        <v>920836</v>
      </c>
      <c r="T12" s="66"/>
      <c r="U12" s="1"/>
      <c r="V12" s="1" t="s">
        <v>594</v>
      </c>
      <c r="W12" s="1" t="s">
        <v>595</v>
      </c>
      <c r="X12" s="1" t="s">
        <v>596</v>
      </c>
      <c r="Y12" s="1" t="s">
        <v>597</v>
      </c>
      <c r="Z12" s="1" t="s">
        <v>598</v>
      </c>
      <c r="AA12" s="1" t="s">
        <v>599</v>
      </c>
      <c r="AB12" s="1" t="s">
        <v>600</v>
      </c>
      <c r="AC12" s="1" t="s">
        <v>601</v>
      </c>
      <c r="AD12" s="1" t="s">
        <v>602</v>
      </c>
      <c r="AE12" s="1" t="s">
        <v>603</v>
      </c>
      <c r="AF12" s="1" t="s">
        <v>604</v>
      </c>
      <c r="AG12" s="1" t="s">
        <v>605</v>
      </c>
      <c r="AH12" s="1" t="s">
        <v>606</v>
      </c>
      <c r="AI12" s="1" t="s">
        <v>607</v>
      </c>
      <c r="AJ12" s="1" t="s">
        <v>608</v>
      </c>
      <c r="AK12" s="1" t="s">
        <v>609</v>
      </c>
    </row>
    <row r="13" spans="1:37" ht="16.5" customHeight="1">
      <c r="A13" s="90"/>
      <c r="B13" s="67" t="s">
        <v>610</v>
      </c>
      <c r="C13" s="65" t="s">
        <v>611</v>
      </c>
      <c r="D13" s="68">
        <v>1406754829</v>
      </c>
      <c r="E13" s="68">
        <v>1406754829</v>
      </c>
      <c r="F13" s="68">
        <v>1012827694</v>
      </c>
      <c r="G13" s="68">
        <v>141142171</v>
      </c>
      <c r="H13" s="68">
        <v>141142171</v>
      </c>
      <c r="I13" s="68">
        <v>72883141</v>
      </c>
      <c r="J13" s="68"/>
      <c r="K13" s="68"/>
      <c r="L13" s="68"/>
      <c r="M13" s="68"/>
      <c r="N13" s="68"/>
      <c r="O13" s="68"/>
      <c r="P13" s="68"/>
      <c r="Q13" s="69">
        <v>1547897000</v>
      </c>
      <c r="R13" s="69">
        <v>1547897000</v>
      </c>
      <c r="S13" s="69">
        <v>1085710835</v>
      </c>
      <c r="T13" s="66"/>
      <c r="U13" s="1"/>
      <c r="V13" s="1" t="s">
        <v>612</v>
      </c>
      <c r="W13" s="1" t="s">
        <v>613</v>
      </c>
      <c r="X13" s="1" t="s">
        <v>614</v>
      </c>
      <c r="Y13" s="1" t="s">
        <v>615</v>
      </c>
      <c r="Z13" s="1" t="s">
        <v>616</v>
      </c>
      <c r="AA13" s="1" t="s">
        <v>617</v>
      </c>
      <c r="AB13" s="1" t="s">
        <v>618</v>
      </c>
      <c r="AC13" s="1" t="s">
        <v>619</v>
      </c>
      <c r="AD13" s="1" t="s">
        <v>620</v>
      </c>
      <c r="AE13" s="1" t="s">
        <v>621</v>
      </c>
      <c r="AF13" s="1" t="s">
        <v>622</v>
      </c>
      <c r="AG13" s="1" t="s">
        <v>623</v>
      </c>
      <c r="AH13" s="1" t="s">
        <v>624</v>
      </c>
      <c r="AI13" s="1" t="s">
        <v>625</v>
      </c>
      <c r="AJ13" s="1" t="s">
        <v>626</v>
      </c>
      <c r="AK13" s="1" t="s">
        <v>627</v>
      </c>
    </row>
    <row r="14" spans="1:37" ht="23.25" customHeight="1">
      <c r="A14" s="88" t="s">
        <v>3661</v>
      </c>
      <c r="B14" s="67" t="s">
        <v>628</v>
      </c>
      <c r="C14" s="65" t="s">
        <v>629</v>
      </c>
      <c r="D14" s="69">
        <v>919863</v>
      </c>
      <c r="E14" s="69">
        <v>919863</v>
      </c>
      <c r="F14" s="69">
        <v>3062228</v>
      </c>
      <c r="G14" s="69">
        <v>1074076</v>
      </c>
      <c r="H14" s="69">
        <v>1074076</v>
      </c>
      <c r="I14" s="69">
        <v>1086703</v>
      </c>
      <c r="J14" s="69"/>
      <c r="K14" s="69"/>
      <c r="L14" s="69"/>
      <c r="M14" s="69"/>
      <c r="N14" s="69">
        <v>22395428</v>
      </c>
      <c r="O14" s="69">
        <v>22395428</v>
      </c>
      <c r="P14" s="69">
        <v>19015370</v>
      </c>
      <c r="Q14" s="69">
        <v>24389367</v>
      </c>
      <c r="R14" s="69">
        <v>24389367</v>
      </c>
      <c r="S14" s="69">
        <v>23164301</v>
      </c>
      <c r="T14" s="66"/>
      <c r="U14" s="1"/>
      <c r="V14" s="1" t="s">
        <v>630</v>
      </c>
      <c r="W14" s="1" t="s">
        <v>631</v>
      </c>
      <c r="X14" s="1" t="s">
        <v>632</v>
      </c>
      <c r="Y14" s="1" t="s">
        <v>633</v>
      </c>
      <c r="Z14" s="1" t="s">
        <v>634</v>
      </c>
      <c r="AA14" s="1" t="s">
        <v>635</v>
      </c>
      <c r="AB14" s="1" t="s">
        <v>636</v>
      </c>
      <c r="AC14" s="1" t="s">
        <v>637</v>
      </c>
      <c r="AD14" s="1" t="s">
        <v>638</v>
      </c>
      <c r="AE14" s="1" t="s">
        <v>639</v>
      </c>
      <c r="AF14" s="1" t="s">
        <v>640</v>
      </c>
      <c r="AG14" s="1" t="s">
        <v>641</v>
      </c>
      <c r="AH14" s="1" t="s">
        <v>642</v>
      </c>
      <c r="AI14" s="1" t="s">
        <v>643</v>
      </c>
      <c r="AJ14" s="1" t="s">
        <v>644</v>
      </c>
      <c r="AK14" s="1" t="s">
        <v>645</v>
      </c>
    </row>
    <row r="15" spans="1:37" ht="41.25" customHeight="1">
      <c r="A15" s="89"/>
      <c r="B15" s="67" t="s">
        <v>646</v>
      </c>
      <c r="C15" s="65" t="s">
        <v>647</v>
      </c>
      <c r="D15" s="69"/>
      <c r="E15" s="69"/>
      <c r="F15" s="68">
        <v>1185064</v>
      </c>
      <c r="G15" s="69"/>
      <c r="H15" s="69"/>
      <c r="I15" s="68">
        <v>364034</v>
      </c>
      <c r="J15" s="69"/>
      <c r="K15" s="69"/>
      <c r="L15" s="69"/>
      <c r="M15" s="69"/>
      <c r="N15" s="69"/>
      <c r="O15" s="69"/>
      <c r="P15" s="68">
        <v>6491604</v>
      </c>
      <c r="Q15" s="69"/>
      <c r="R15" s="69"/>
      <c r="S15" s="69">
        <v>8040702</v>
      </c>
      <c r="T15" s="66"/>
      <c r="U15" s="1"/>
      <c r="V15" s="1" t="s">
        <v>648</v>
      </c>
      <c r="W15" s="1" t="s">
        <v>649</v>
      </c>
      <c r="X15" s="1" t="s">
        <v>650</v>
      </c>
      <c r="Y15" s="1" t="s">
        <v>651</v>
      </c>
      <c r="Z15" s="1" t="s">
        <v>652</v>
      </c>
      <c r="AA15" s="1" t="s">
        <v>653</v>
      </c>
      <c r="AB15" s="1" t="s">
        <v>654</v>
      </c>
      <c r="AC15" s="1" t="s">
        <v>655</v>
      </c>
      <c r="AD15" s="1" t="s">
        <v>656</v>
      </c>
      <c r="AE15" s="1" t="s">
        <v>657</v>
      </c>
      <c r="AF15" s="1" t="s">
        <v>658</v>
      </c>
      <c r="AG15" s="1" t="s">
        <v>659</v>
      </c>
      <c r="AH15" s="1" t="s">
        <v>660</v>
      </c>
      <c r="AI15" s="1" t="s">
        <v>661</v>
      </c>
      <c r="AJ15" s="1" t="s">
        <v>662</v>
      </c>
      <c r="AK15" s="1" t="s">
        <v>663</v>
      </c>
    </row>
    <row r="16" spans="1:37" ht="13.5" customHeight="1">
      <c r="A16" s="90"/>
      <c r="B16" s="67" t="s">
        <v>610</v>
      </c>
      <c r="C16" s="65" t="s">
        <v>664</v>
      </c>
      <c r="D16" s="68">
        <v>149973428</v>
      </c>
      <c r="E16" s="68">
        <v>149973428</v>
      </c>
      <c r="F16" s="68">
        <v>450130191</v>
      </c>
      <c r="G16" s="68">
        <v>319000572</v>
      </c>
      <c r="H16" s="68">
        <v>319000572</v>
      </c>
      <c r="I16" s="68">
        <v>290063222</v>
      </c>
      <c r="J16" s="68">
        <v>876283406</v>
      </c>
      <c r="K16" s="68">
        <v>537876651</v>
      </c>
      <c r="L16" s="68">
        <v>25741594</v>
      </c>
      <c r="M16" s="68">
        <v>25459012</v>
      </c>
      <c r="N16" s="68">
        <v>4884443000</v>
      </c>
      <c r="O16" s="68">
        <v>3982418000</v>
      </c>
      <c r="P16" s="68">
        <v>3018783254</v>
      </c>
      <c r="Q16" s="69">
        <v>5353417000</v>
      </c>
      <c r="R16" s="69">
        <v>5353417000</v>
      </c>
      <c r="S16" s="69">
        <v>4322312330</v>
      </c>
      <c r="T16" s="66"/>
      <c r="U16" s="1"/>
      <c r="V16" s="1" t="s">
        <v>665</v>
      </c>
      <c r="W16" s="1" t="s">
        <v>666</v>
      </c>
      <c r="X16" s="1" t="s">
        <v>667</v>
      </c>
      <c r="Y16" s="1" t="s">
        <v>668</v>
      </c>
      <c r="Z16" s="1" t="s">
        <v>669</v>
      </c>
      <c r="AA16" s="1" t="s">
        <v>670</v>
      </c>
      <c r="AB16" s="1" t="s">
        <v>671</v>
      </c>
      <c r="AC16" s="1" t="s">
        <v>672</v>
      </c>
      <c r="AD16" s="1" t="s">
        <v>673</v>
      </c>
      <c r="AE16" s="1" t="s">
        <v>674</v>
      </c>
      <c r="AF16" s="1" t="s">
        <v>675</v>
      </c>
      <c r="AG16" s="1" t="s">
        <v>676</v>
      </c>
      <c r="AH16" s="1" t="s">
        <v>677</v>
      </c>
      <c r="AI16" s="1" t="s">
        <v>678</v>
      </c>
      <c r="AJ16" s="1" t="s">
        <v>679</v>
      </c>
      <c r="AK16" s="1" t="s">
        <v>680</v>
      </c>
    </row>
    <row r="17" spans="1:37" ht="16.5" customHeight="1">
      <c r="A17" s="88" t="s">
        <v>681</v>
      </c>
      <c r="B17" s="67" t="s">
        <v>682</v>
      </c>
      <c r="C17" s="65" t="s">
        <v>683</v>
      </c>
      <c r="D17" s="68">
        <v>611728</v>
      </c>
      <c r="E17" s="68">
        <v>611728</v>
      </c>
      <c r="F17" s="68">
        <v>426609</v>
      </c>
      <c r="G17" s="68">
        <v>1699403</v>
      </c>
      <c r="H17" s="68">
        <v>1699403</v>
      </c>
      <c r="I17" s="68">
        <v>1418070</v>
      </c>
      <c r="J17" s="69"/>
      <c r="K17" s="69"/>
      <c r="L17" s="69"/>
      <c r="M17" s="69"/>
      <c r="N17" s="68">
        <v>4779508</v>
      </c>
      <c r="O17" s="68">
        <v>4779508</v>
      </c>
      <c r="P17" s="68">
        <v>4869805</v>
      </c>
      <c r="Q17" s="69">
        <v>7090639</v>
      </c>
      <c r="R17" s="69">
        <v>7090639</v>
      </c>
      <c r="S17" s="69">
        <v>6714484</v>
      </c>
      <c r="T17" s="66"/>
      <c r="U17" s="1"/>
      <c r="V17" s="1" t="s">
        <v>684</v>
      </c>
      <c r="W17" s="1" t="s">
        <v>685</v>
      </c>
      <c r="X17" s="1" t="s">
        <v>686</v>
      </c>
      <c r="Y17" s="1" t="s">
        <v>687</v>
      </c>
      <c r="Z17" s="1" t="s">
        <v>688</v>
      </c>
      <c r="AA17" s="1" t="s">
        <v>689</v>
      </c>
      <c r="AB17" s="1" t="s">
        <v>690</v>
      </c>
      <c r="AC17" s="1" t="s">
        <v>691</v>
      </c>
      <c r="AD17" s="1" t="s">
        <v>692</v>
      </c>
      <c r="AE17" s="1" t="s">
        <v>693</v>
      </c>
      <c r="AF17" s="1" t="s">
        <v>694</v>
      </c>
      <c r="AG17" s="1" t="s">
        <v>695</v>
      </c>
      <c r="AH17" s="1" t="s">
        <v>696</v>
      </c>
      <c r="AI17" s="1" t="s">
        <v>697</v>
      </c>
      <c r="AJ17" s="1" t="s">
        <v>698</v>
      </c>
      <c r="AK17" s="1" t="s">
        <v>699</v>
      </c>
    </row>
    <row r="18" spans="1:37" ht="23.25" customHeight="1">
      <c r="A18" s="89"/>
      <c r="B18" s="67" t="s">
        <v>700</v>
      </c>
      <c r="C18" s="65" t="s">
        <v>701</v>
      </c>
      <c r="D18" s="68">
        <v>58073</v>
      </c>
      <c r="E18" s="68">
        <v>58073</v>
      </c>
      <c r="F18" s="68">
        <v>40499</v>
      </c>
      <c r="G18" s="68">
        <v>26904</v>
      </c>
      <c r="H18" s="68">
        <v>26904</v>
      </c>
      <c r="I18" s="68">
        <v>22450</v>
      </c>
      <c r="J18" s="69"/>
      <c r="K18" s="69"/>
      <c r="L18" s="69"/>
      <c r="M18" s="69"/>
      <c r="N18" s="68">
        <v>464030</v>
      </c>
      <c r="O18" s="68">
        <v>464030</v>
      </c>
      <c r="P18" s="68">
        <v>477434</v>
      </c>
      <c r="Q18" s="69">
        <v>549007</v>
      </c>
      <c r="R18" s="69">
        <v>549007</v>
      </c>
      <c r="S18" s="69">
        <v>540383</v>
      </c>
      <c r="T18" s="66"/>
      <c r="U18" s="1"/>
      <c r="V18" s="1" t="s">
        <v>702</v>
      </c>
      <c r="W18" s="1" t="s">
        <v>703</v>
      </c>
      <c r="X18" s="1" t="s">
        <v>704</v>
      </c>
      <c r="Y18" s="1" t="s">
        <v>705</v>
      </c>
      <c r="Z18" s="1" t="s">
        <v>706</v>
      </c>
      <c r="AA18" s="1" t="s">
        <v>707</v>
      </c>
      <c r="AB18" s="1" t="s">
        <v>708</v>
      </c>
      <c r="AC18" s="1" t="s">
        <v>709</v>
      </c>
      <c r="AD18" s="1" t="s">
        <v>710</v>
      </c>
      <c r="AE18" s="1" t="s">
        <v>711</v>
      </c>
      <c r="AF18" s="1" t="s">
        <v>712</v>
      </c>
      <c r="AG18" s="1" t="s">
        <v>713</v>
      </c>
      <c r="AH18" s="1" t="s">
        <v>714</v>
      </c>
      <c r="AI18" s="1" t="s">
        <v>715</v>
      </c>
      <c r="AJ18" s="1" t="s">
        <v>716</v>
      </c>
      <c r="AK18" s="1" t="s">
        <v>717</v>
      </c>
    </row>
    <row r="19" spans="1:37" ht="13.5" customHeight="1">
      <c r="A19" s="90"/>
      <c r="B19" s="67" t="s">
        <v>610</v>
      </c>
      <c r="C19" s="65" t="s">
        <v>528</v>
      </c>
      <c r="D19" s="68">
        <v>844551219</v>
      </c>
      <c r="E19" s="68">
        <v>844551219</v>
      </c>
      <c r="F19" s="68">
        <v>476915314</v>
      </c>
      <c r="G19" s="68">
        <v>2629195781</v>
      </c>
      <c r="H19" s="68">
        <v>2629195781</v>
      </c>
      <c r="I19" s="68">
        <v>1213664835</v>
      </c>
      <c r="J19" s="68">
        <v>225185476</v>
      </c>
      <c r="K19" s="68">
        <v>592960957</v>
      </c>
      <c r="L19" s="68">
        <v>84277524</v>
      </c>
      <c r="M19" s="68">
        <v>221920536</v>
      </c>
      <c r="N19" s="68">
        <v>6598589000</v>
      </c>
      <c r="O19" s="68">
        <v>6289126000</v>
      </c>
      <c r="P19" s="68">
        <v>6488853664</v>
      </c>
      <c r="Q19" s="69">
        <v>10072336000</v>
      </c>
      <c r="R19" s="69">
        <v>10072336000</v>
      </c>
      <c r="S19" s="69">
        <v>8994315306</v>
      </c>
      <c r="T19" s="66"/>
      <c r="U19" s="1"/>
      <c r="V19" s="1" t="s">
        <v>718</v>
      </c>
      <c r="W19" s="1" t="s">
        <v>719</v>
      </c>
      <c r="X19" s="1" t="s">
        <v>720</v>
      </c>
      <c r="Y19" s="1" t="s">
        <v>721</v>
      </c>
      <c r="Z19" s="1" t="s">
        <v>722</v>
      </c>
      <c r="AA19" s="1" t="s">
        <v>723</v>
      </c>
      <c r="AB19" s="1" t="s">
        <v>724</v>
      </c>
      <c r="AC19" s="1" t="s">
        <v>725</v>
      </c>
      <c r="AD19" s="1" t="s">
        <v>726</v>
      </c>
      <c r="AE19" s="1" t="s">
        <v>727</v>
      </c>
      <c r="AF19" s="1" t="s">
        <v>728</v>
      </c>
      <c r="AG19" s="1" t="s">
        <v>729</v>
      </c>
      <c r="AH19" s="1" t="s">
        <v>730</v>
      </c>
      <c r="AI19" s="1" t="s">
        <v>731</v>
      </c>
      <c r="AJ19" s="1" t="s">
        <v>732</v>
      </c>
      <c r="AK19" s="1" t="s">
        <v>733</v>
      </c>
    </row>
    <row r="20" spans="1:37" ht="23.25" customHeight="1">
      <c r="A20" s="88" t="s">
        <v>734</v>
      </c>
      <c r="B20" s="67" t="s">
        <v>0</v>
      </c>
      <c r="C20" s="65" t="s">
        <v>529</v>
      </c>
      <c r="D20" s="68">
        <v>133581</v>
      </c>
      <c r="E20" s="68">
        <v>133581</v>
      </c>
      <c r="F20" s="68">
        <v>75417</v>
      </c>
      <c r="G20" s="68">
        <v>127269</v>
      </c>
      <c r="H20" s="68">
        <v>127269</v>
      </c>
      <c r="I20" s="68">
        <v>86653</v>
      </c>
      <c r="J20" s="69"/>
      <c r="K20" s="69"/>
      <c r="L20" s="69"/>
      <c r="M20" s="69"/>
      <c r="N20" s="68">
        <v>1221341</v>
      </c>
      <c r="O20" s="68">
        <v>1221341</v>
      </c>
      <c r="P20" s="68">
        <v>1094363</v>
      </c>
      <c r="Q20" s="69">
        <v>1482191</v>
      </c>
      <c r="R20" s="69">
        <v>1482191</v>
      </c>
      <c r="S20" s="69">
        <v>1256433</v>
      </c>
      <c r="T20" s="66"/>
      <c r="U20" s="1"/>
      <c r="V20" s="1" t="s">
        <v>1</v>
      </c>
      <c r="W20" s="1" t="s">
        <v>2</v>
      </c>
      <c r="X20" s="1" t="s">
        <v>3</v>
      </c>
      <c r="Y20" s="1" t="s">
        <v>4</v>
      </c>
      <c r="Z20" s="1" t="s">
        <v>5</v>
      </c>
      <c r="AA20" s="1" t="s">
        <v>6</v>
      </c>
      <c r="AB20" s="1" t="s">
        <v>7</v>
      </c>
      <c r="AC20" s="1" t="s">
        <v>8</v>
      </c>
      <c r="AD20" s="1" t="s">
        <v>9</v>
      </c>
      <c r="AE20" s="1" t="s">
        <v>10</v>
      </c>
      <c r="AF20" s="1" t="s">
        <v>11</v>
      </c>
      <c r="AG20" s="1" t="s">
        <v>12</v>
      </c>
      <c r="AH20" s="1" t="s">
        <v>13</v>
      </c>
      <c r="AI20" s="1" t="s">
        <v>14</v>
      </c>
      <c r="AJ20" s="1" t="s">
        <v>15</v>
      </c>
      <c r="AK20" s="1" t="s">
        <v>16</v>
      </c>
    </row>
    <row r="21" spans="1:37" ht="23.25" customHeight="1">
      <c r="A21" s="89"/>
      <c r="B21" s="67" t="s">
        <v>700</v>
      </c>
      <c r="C21" s="65" t="s">
        <v>530</v>
      </c>
      <c r="D21" s="68">
        <v>11513</v>
      </c>
      <c r="E21" s="68">
        <v>11513</v>
      </c>
      <c r="F21" s="68">
        <v>6500</v>
      </c>
      <c r="G21" s="68">
        <v>2793</v>
      </c>
      <c r="H21" s="68">
        <v>2793</v>
      </c>
      <c r="I21" s="68">
        <v>1926</v>
      </c>
      <c r="J21" s="69"/>
      <c r="K21" s="69"/>
      <c r="L21" s="69"/>
      <c r="M21" s="69"/>
      <c r="N21" s="68">
        <v>122134</v>
      </c>
      <c r="O21" s="68">
        <v>122134</v>
      </c>
      <c r="P21" s="68">
        <v>109180</v>
      </c>
      <c r="Q21" s="69">
        <v>136440</v>
      </c>
      <c r="R21" s="69">
        <v>136440</v>
      </c>
      <c r="S21" s="69">
        <v>117606</v>
      </c>
      <c r="T21" s="66"/>
      <c r="U21" s="1"/>
      <c r="V21" s="1" t="s">
        <v>17</v>
      </c>
      <c r="W21" s="1" t="s">
        <v>18</v>
      </c>
      <c r="X21" s="1" t="s">
        <v>19</v>
      </c>
      <c r="Y21" s="1" t="s">
        <v>20</v>
      </c>
      <c r="Z21" s="1" t="s">
        <v>21</v>
      </c>
      <c r="AA21" s="1" t="s">
        <v>22</v>
      </c>
      <c r="AB21" s="1" t="s">
        <v>23</v>
      </c>
      <c r="AC21" s="1" t="s">
        <v>24</v>
      </c>
      <c r="AD21" s="1" t="s">
        <v>25</v>
      </c>
      <c r="AE21" s="1" t="s">
        <v>26</v>
      </c>
      <c r="AF21" s="1" t="s">
        <v>27</v>
      </c>
      <c r="AG21" s="1" t="s">
        <v>28</v>
      </c>
      <c r="AH21" s="1" t="s">
        <v>29</v>
      </c>
      <c r="AI21" s="1" t="s">
        <v>30</v>
      </c>
      <c r="AJ21" s="1" t="s">
        <v>31</v>
      </c>
      <c r="AK21" s="1" t="s">
        <v>32</v>
      </c>
    </row>
    <row r="22" spans="1:37" ht="13.5" customHeight="1">
      <c r="A22" s="90"/>
      <c r="B22" s="67" t="s">
        <v>610</v>
      </c>
      <c r="C22" s="65" t="s">
        <v>531</v>
      </c>
      <c r="D22" s="68">
        <v>63851418</v>
      </c>
      <c r="E22" s="68">
        <v>63851418</v>
      </c>
      <c r="F22" s="68">
        <v>19819462</v>
      </c>
      <c r="G22" s="68">
        <v>60834582</v>
      </c>
      <c r="H22" s="68">
        <v>60834582</v>
      </c>
      <c r="I22" s="68">
        <v>12739431</v>
      </c>
      <c r="J22" s="68">
        <v>5007905</v>
      </c>
      <c r="K22" s="68">
        <v>49973687</v>
      </c>
      <c r="L22" s="68">
        <v>1985095</v>
      </c>
      <c r="M22" s="68">
        <v>19809183</v>
      </c>
      <c r="N22" s="68">
        <v>583801000</v>
      </c>
      <c r="O22" s="68">
        <v>576808000</v>
      </c>
      <c r="P22" s="68">
        <v>428118445</v>
      </c>
      <c r="Q22" s="69">
        <v>708487000</v>
      </c>
      <c r="R22" s="69">
        <v>708487000</v>
      </c>
      <c r="S22" s="69">
        <v>530460208</v>
      </c>
      <c r="T22" s="66"/>
      <c r="U22" s="1"/>
      <c r="V22" s="1" t="s">
        <v>33</v>
      </c>
      <c r="W22" s="1" t="s">
        <v>34</v>
      </c>
      <c r="X22" s="1" t="s">
        <v>35</v>
      </c>
      <c r="Y22" s="1" t="s">
        <v>36</v>
      </c>
      <c r="Z22" s="1" t="s">
        <v>37</v>
      </c>
      <c r="AA22" s="1" t="s">
        <v>38</v>
      </c>
      <c r="AB22" s="1" t="s">
        <v>39</v>
      </c>
      <c r="AC22" s="1" t="s">
        <v>40</v>
      </c>
      <c r="AD22" s="1" t="s">
        <v>41</v>
      </c>
      <c r="AE22" s="1" t="s">
        <v>42</v>
      </c>
      <c r="AF22" s="1" t="s">
        <v>43</v>
      </c>
      <c r="AG22" s="1" t="s">
        <v>44</v>
      </c>
      <c r="AH22" s="1" t="s">
        <v>45</v>
      </c>
      <c r="AI22" s="1" t="s">
        <v>46</v>
      </c>
      <c r="AJ22" s="1" t="s">
        <v>47</v>
      </c>
      <c r="AK22" s="1" t="s">
        <v>48</v>
      </c>
    </row>
    <row r="23" spans="1:37" ht="18" customHeight="1">
      <c r="A23" s="82" t="s">
        <v>3662</v>
      </c>
      <c r="B23" s="67" t="s">
        <v>610</v>
      </c>
      <c r="C23" s="65" t="s">
        <v>532</v>
      </c>
      <c r="D23" s="68">
        <v>179147859</v>
      </c>
      <c r="E23" s="68">
        <v>179147859</v>
      </c>
      <c r="F23" s="68">
        <v>354993653</v>
      </c>
      <c r="G23" s="68">
        <v>1296376141</v>
      </c>
      <c r="H23" s="68">
        <v>1296376141</v>
      </c>
      <c r="I23" s="68">
        <v>1314007046</v>
      </c>
      <c r="J23" s="68"/>
      <c r="K23" s="68"/>
      <c r="L23" s="68"/>
      <c r="M23" s="68"/>
      <c r="N23" s="68"/>
      <c r="O23" s="68"/>
      <c r="P23" s="68"/>
      <c r="Q23" s="69">
        <v>1475524000</v>
      </c>
      <c r="R23" s="69">
        <v>1475524000</v>
      </c>
      <c r="S23" s="69">
        <v>1669000699</v>
      </c>
      <c r="T23" s="66"/>
      <c r="U23" s="1"/>
      <c r="V23" s="1" t="s">
        <v>49</v>
      </c>
      <c r="W23" s="1" t="s">
        <v>50</v>
      </c>
      <c r="X23" s="1" t="s">
        <v>51</v>
      </c>
      <c r="Y23" s="1" t="s">
        <v>52</v>
      </c>
      <c r="Z23" s="1" t="s">
        <v>53</v>
      </c>
      <c r="AA23" s="1" t="s">
        <v>54</v>
      </c>
      <c r="AB23" s="1" t="s">
        <v>55</v>
      </c>
      <c r="AC23" s="1" t="s">
        <v>56</v>
      </c>
      <c r="AD23" s="1" t="s">
        <v>57</v>
      </c>
      <c r="AE23" s="1" t="s">
        <v>58</v>
      </c>
      <c r="AF23" s="1" t="s">
        <v>59</v>
      </c>
      <c r="AG23" s="1" t="s">
        <v>60</v>
      </c>
      <c r="AH23" s="1" t="s">
        <v>61</v>
      </c>
      <c r="AI23" s="1" t="s">
        <v>62</v>
      </c>
      <c r="AJ23" s="1" t="s">
        <v>63</v>
      </c>
      <c r="AK23" s="1" t="s">
        <v>64</v>
      </c>
    </row>
    <row r="24" spans="1:37" ht="1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3.5" customHeight="1">
      <c r="A25" s="93" t="s">
        <v>65</v>
      </c>
      <c r="B25" s="93"/>
      <c r="C25" s="93"/>
      <c r="D25" s="93"/>
      <c r="E25" s="93"/>
      <c r="F25" s="93"/>
      <c r="G25" s="9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42" spans="4:19" ht="12.7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4:19" ht="12.75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4:19" ht="12.75" hidden="1">
      <c r="D44" t="e">
        <f>MyIF(('[3]Раздел 2000'!G10='[3]Раздел 2000'!G14+'[3]Раздел 2000'!G18+'[3]Раздел 2000'!G22+'[3]Раздел 2000'!G26+'[3]Раздел 2000'!G28))</f>
        <v>#NAME?</v>
      </c>
      <c r="E44" t="e">
        <f>MyIF(('[3]Раздел 2000'!H10='[3]Раздел 2000'!H14+'[3]Раздел 2000'!H18+'[3]Раздел 2000'!H22+'[3]Раздел 2000'!H26+'[3]Раздел 2000'!H28))</f>
        <v>#NAME?</v>
      </c>
      <c r="F44" t="e">
        <f>MyIF(('[3]Раздел 2000'!I10='[3]Раздел 2000'!I14+'[3]Раздел 2000'!I18+'[3]Раздел 2000'!I22+'[3]Раздел 2000'!I26+'[3]Раздел 2000'!I28))</f>
        <v>#NAME?</v>
      </c>
      <c r="G44" t="e">
        <f>MyIF(('[3]Раздел 2000'!K10='[3]Раздел 2000'!K14+'[3]Раздел 2000'!K18+'[3]Раздел 2000'!K22+'[3]Раздел 2000'!K26+'[3]Раздел 2000'!K28))</f>
        <v>#NAME?</v>
      </c>
      <c r="H44" t="e">
        <f>MyIF(('[3]Раздел 2000'!L10='[3]Раздел 2000'!L14+'[3]Раздел 2000'!L18+'[3]Раздел 2000'!L22+'[3]Раздел 2000'!L26+'[3]Раздел 2000'!L28))</f>
        <v>#NAME?</v>
      </c>
      <c r="I44" t="e">
        <f>MyIF(('[3]Раздел 2000'!M10='[3]Раздел 2000'!M14+'[3]Раздел 2000'!M18+'[3]Раздел 2000'!M22+'[3]Раздел 2000'!M26+'[3]Раздел 2000'!M28))</f>
        <v>#NAME?</v>
      </c>
      <c r="J44" t="e">
        <f>MyIF(('[3]Раздел 2000'!O10='[3]Раздел 2000'!O14+'[3]Раздел 2000'!O18+'[3]Раздел 2000'!O22+'[3]Раздел 2000'!O26+'[3]Раздел 2000'!O28))</f>
        <v>#NAME?</v>
      </c>
      <c r="K44" t="e">
        <f>MyIF(('[3]Раздел 2000'!P10='[3]Раздел 2000'!P14+'[3]Раздел 2000'!P18+'[3]Раздел 2000'!P22+'[3]Раздел 2000'!P26+'[3]Раздел 2000'!P28))</f>
        <v>#NAME?</v>
      </c>
      <c r="L44" t="e">
        <f>MyIF(('[3]Раздел 2000'!R10='[3]Раздел 2000'!R14+'[3]Раздел 2000'!R18+'[3]Раздел 2000'!R22+'[3]Раздел 2000'!R26+'[3]Раздел 2000'!R28))</f>
        <v>#NAME?</v>
      </c>
      <c r="M44" t="e">
        <f>MyIF(('[3]Раздел 2000'!S10='[3]Раздел 2000'!S14+'[3]Раздел 2000'!S18+'[3]Раздел 2000'!S22+'[3]Раздел 2000'!S26+'[3]Раздел 2000'!S28))</f>
        <v>#NAME?</v>
      </c>
      <c r="N44" t="e">
        <f>MyIF(('[3]Раздел 2000'!U10='[3]Раздел 2000'!U14+'[3]Раздел 2000'!U18+'[3]Раздел 2000'!U22+'[3]Раздел 2000'!U26+'[3]Раздел 2000'!U28))</f>
        <v>#NAME?</v>
      </c>
      <c r="O44" t="e">
        <f>MyIF(('[3]Раздел 2000'!V10='[3]Раздел 2000'!V14+'[3]Раздел 2000'!V18+'[3]Раздел 2000'!V22+'[3]Раздел 2000'!V26+'[3]Раздел 2000'!V28))</f>
        <v>#NAME?</v>
      </c>
      <c r="P44" t="e">
        <f>MyIF(('[3]Раздел 2000'!W10='[3]Раздел 2000'!W14+'[3]Раздел 2000'!W18+'[3]Раздел 2000'!W22+'[3]Раздел 2000'!W26+'[3]Раздел 2000'!W28))</f>
        <v>#NAME?</v>
      </c>
      <c r="Q44" t="e">
        <f>MyIF(('[3]Раздел 2000'!Y10='[3]Раздел 2000'!Y14+'[3]Раздел 2000'!Y18+'[3]Раздел 2000'!Y22+'[3]Раздел 2000'!Y26+'[3]Раздел 2000'!Y28)*('[3]Раздел 2000'!Y10='[3]Раздел 2000'!G10+'[3]Раздел 2000'!K10+'[3]Раздел 2000'!U10))</f>
        <v>#NAME?</v>
      </c>
      <c r="R44" t="e">
        <f>MyIF(('[3]Раздел 2000'!Z10='[3]Раздел 2000'!Z14+'[3]Раздел 2000'!Z18+'[3]Раздел 2000'!Z22+'[3]Раздел 2000'!Z26+'[3]Раздел 2000'!Z28)*('[3]Раздел 2000'!Z10='[3]Раздел 2000'!H10+'[3]Раздел 2000'!L10+'[3]Раздел 2000'!O10+'[3]Раздел 2000'!R10+'[3]Раздел 2000'!V10))</f>
        <v>#NAME?</v>
      </c>
      <c r="S44" t="e">
        <f>MyIF(('[3]Раздел 2000'!AA10='[3]Раздел 2000'!AA14+'[3]Раздел 2000'!AA18+'[3]Раздел 2000'!AA22+'[3]Раздел 2000'!AA26+'[3]Раздел 2000'!AA28)*('[3]Раздел 2000'!AA10='[3]Раздел 2000'!I10+'[3]Раздел 2000'!M10+'[3]Раздел 2000'!P10+'[3]Раздел 2000'!S10+'[3]Раздел 2000'!W10))</f>
        <v>#NAME?</v>
      </c>
    </row>
    <row r="45" spans="4:19" ht="12.75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4:19" ht="12.75" hidden="1">
      <c r="D46"/>
      <c r="E46"/>
      <c r="F46"/>
      <c r="G46"/>
      <c r="H46"/>
      <c r="I46"/>
      <c r="J46" t="e">
        <f>MyIF(('[3]Раздел 2000'!O12=0))</f>
        <v>#NAME?</v>
      </c>
      <c r="K46" t="e">
        <f>MyIF(('[3]Раздел 2000'!P12=0))</f>
        <v>#NAME?</v>
      </c>
      <c r="L46" t="e">
        <f>MyIF(('[3]Раздел 2000'!R12=0))</f>
        <v>#NAME?</v>
      </c>
      <c r="M46" t="e">
        <f>MyIF(('[3]Раздел 2000'!S12=0))</f>
        <v>#NAME?</v>
      </c>
      <c r="N46"/>
      <c r="O46"/>
      <c r="P46"/>
      <c r="Q46" t="e">
        <f>MyIF(('[3]Раздел 2000'!Y12='[3]Раздел 2000'!G12+'[3]Раздел 2000'!K12+'[3]Раздел 2000'!U12))</f>
        <v>#NAME?</v>
      </c>
      <c r="R46" t="e">
        <f>MyIF(('[3]Раздел 2000'!Z12='[3]Раздел 2000'!H12+'[3]Раздел 2000'!L12+'[3]Раздел 2000'!O12+'[3]Раздел 2000'!R12+'[3]Раздел 2000'!V12))</f>
        <v>#NAME?</v>
      </c>
      <c r="S46" t="e">
        <f>MyIF(('[3]Раздел 2000'!AA12='[3]Раздел 2000'!I12+'[3]Раздел 2000'!M12+'[3]Раздел 2000'!P12+'[3]Раздел 2000'!S12+'[3]Раздел 2000'!W12)*('[3]Раздел 2000'!AA12='[3]Раздел 4000'!N9))</f>
        <v>#NAME?</v>
      </c>
    </row>
    <row r="47" spans="4:19" ht="12.75" hidden="1">
      <c r="D47"/>
      <c r="E47"/>
      <c r="F47"/>
      <c r="G47"/>
      <c r="H47"/>
      <c r="I47"/>
      <c r="J47" t="e">
        <f>MyIF(('[3]Раздел 2000'!O13=0))</f>
        <v>#NAME?</v>
      </c>
      <c r="K47" t="e">
        <f>MyIF(('[3]Раздел 2000'!P13=0))</f>
        <v>#NAME?</v>
      </c>
      <c r="L47" t="e">
        <f>MyIF(('[3]Раздел 2000'!R13=0))</f>
        <v>#NAME?</v>
      </c>
      <c r="M47" t="e">
        <f>MyIF(('[3]Раздел 2000'!S13=0))</f>
        <v>#NAME?</v>
      </c>
      <c r="N47"/>
      <c r="O47"/>
      <c r="P47"/>
      <c r="Q47" t="e">
        <f>MyIF(('[3]Раздел 2000'!Y13='[3]Раздел 2000'!G13+'[3]Раздел 2000'!K13+'[3]Раздел 2000'!U13))</f>
        <v>#NAME?</v>
      </c>
      <c r="R47" t="e">
        <f>MyIF(('[3]Раздел 2000'!Z13='[3]Раздел 2000'!H13+'[3]Раздел 2000'!L13+'[3]Раздел 2000'!O13+'[3]Раздел 2000'!R13+'[3]Раздел 2000'!V13))</f>
        <v>#NAME?</v>
      </c>
      <c r="S47" t="e">
        <f>MyIF(('[3]Раздел 2000'!AA13='[3]Раздел 2000'!I13+'[3]Раздел 2000'!M13+'[3]Раздел 2000'!P13+'[3]Раздел 2000'!S13+'[3]Раздел 2000'!W13)*('[3]Раздел 2000'!AA13='[3]Раздел 4000'!O9))</f>
        <v>#NAME?</v>
      </c>
    </row>
    <row r="48" spans="4:19" ht="12.75" hidden="1">
      <c r="D48"/>
      <c r="E48"/>
      <c r="F48"/>
      <c r="G48"/>
      <c r="H48"/>
      <c r="I48"/>
      <c r="J48"/>
      <c r="K48"/>
      <c r="L48"/>
      <c r="M48"/>
      <c r="N48"/>
      <c r="O48"/>
      <c r="P48"/>
      <c r="Q48" t="e">
        <f>MyIF(('[3]Раздел 2000'!Y14='[3]Раздел 2000'!G14+'[3]Раздел 2000'!K14+'[3]Раздел 2000'!U14))</f>
        <v>#NAME?</v>
      </c>
      <c r="R48" t="e">
        <f>MyIF(('[3]Раздел 2000'!Z14='[3]Раздел 2000'!H14+'[3]Раздел 2000'!L14+'[3]Раздел 2000'!O14+'[3]Раздел 2000'!R14+'[3]Раздел 2000'!V14))</f>
        <v>#NAME?</v>
      </c>
      <c r="S48" t="e">
        <f>MyIF(('[3]Раздел 2000'!AA14='[3]Раздел 2000'!I14+'[3]Раздел 2000'!M14+'[3]Раздел 2000'!P14+'[3]Раздел 2000'!S14+'[3]Раздел 2000'!W14)*('[3]Раздел 2000'!AA14='[3]Раздел 4000'!P9))</f>
        <v>#NAME?</v>
      </c>
    </row>
    <row r="49" spans="4:19" ht="12.75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4:19" ht="12.75" hidden="1">
      <c r="D50" t="e">
        <f>MyIF(('[3]Раздел 2000'!G16&gt;='[3]Раздел 2000'!G17))</f>
        <v>#NAME?</v>
      </c>
      <c r="E50" t="e">
        <f>MyIF(('[3]Раздел 2000'!H16&gt;='[3]Раздел 2000'!H17))</f>
        <v>#NAME?</v>
      </c>
      <c r="F50" t="e">
        <f>MyIF(('[3]Раздел 2000'!I16&gt;='[3]Раздел 2000'!I17))</f>
        <v>#NAME?</v>
      </c>
      <c r="G50" t="e">
        <f>MyIF(('[3]Раздел 2000'!K16&gt;='[3]Раздел 2000'!K17))</f>
        <v>#NAME?</v>
      </c>
      <c r="H50" t="e">
        <f>MyIF(('[3]Раздел 2000'!L16&gt;='[3]Раздел 2000'!L17))</f>
        <v>#NAME?</v>
      </c>
      <c r="I50" t="e">
        <f>MyIF(('[3]Раздел 2000'!M16&gt;='[3]Раздел 2000'!M17))</f>
        <v>#NAME?</v>
      </c>
      <c r="J50" t="e">
        <f>MyIF(('[3]Раздел 2000'!O16&gt;='[3]Раздел 2000'!O17)*('[3]Раздел 2000'!O16=0))</f>
        <v>#NAME?</v>
      </c>
      <c r="K50" t="e">
        <f>MyIF(('[3]Раздел 2000'!P16=0)*('[3]Раздел 2000'!P16&gt;='[3]Раздел 2000'!P17))</f>
        <v>#NAME?</v>
      </c>
      <c r="L50" t="e">
        <f>MyIF(('[3]Раздел 2000'!R16&gt;='[3]Раздел 2000'!R17)*('[3]Раздел 2000'!R16=0))</f>
        <v>#NAME?</v>
      </c>
      <c r="M50" t="e">
        <f>MyIF(('[3]Раздел 2000'!S16=0)*('[3]Раздел 2000'!S16&gt;='[3]Раздел 2000'!S17))</f>
        <v>#NAME?</v>
      </c>
      <c r="N50" t="e">
        <f>MyIF(('[3]Раздел 2000'!U16&gt;='[3]Раздел 2000'!U17))</f>
        <v>#NAME?</v>
      </c>
      <c r="O50" t="e">
        <f>MyIF(('[3]Раздел 2000'!V16&gt;='[3]Раздел 2000'!V17))</f>
        <v>#NAME?</v>
      </c>
      <c r="P50" t="e">
        <f>MyIF(('[3]Раздел 2000'!W16&gt;='[3]Раздел 2000'!W17))</f>
        <v>#NAME?</v>
      </c>
      <c r="Q50" t="e">
        <f>MyIF(('[3]Раздел 2000'!Y16&gt;='[3]Раздел 2000'!Y17)*('[3]Раздел 2000'!Y16='[3]Раздел 2000'!G16+'[3]Раздел 2000'!K16+'[3]Раздел 2000'!U16))</f>
        <v>#NAME?</v>
      </c>
      <c r="R50" t="e">
        <f>MyIF(('[3]Раздел 2000'!Z16&gt;='[3]Раздел 2000'!Z17)*('[3]Раздел 2000'!Z16='[3]Раздел 2000'!H16+'[3]Раздел 2000'!L16+'[3]Раздел 2000'!O16+'[3]Раздел 2000'!R16+'[3]Раздел 2000'!V16))</f>
        <v>#NAME?</v>
      </c>
      <c r="S50" t="e">
        <f>MyIF(('[3]Раздел 2000'!AA16='[3]Раздел 2000'!I16+'[3]Раздел 2000'!M16+'[3]Раздел 2000'!P16+'[3]Раздел 2000'!S16+'[3]Раздел 2000'!W16)*('[3]Раздел 2000'!AA16&gt;='[3]Раздел 2000'!AA17))</f>
        <v>#NAME?</v>
      </c>
    </row>
    <row r="51" spans="4:19" ht="12.75" hidden="1">
      <c r="D51" t="e">
        <f>MyIF(('[3]Раздел 2000'!G17=0))</f>
        <v>#NAME?</v>
      </c>
      <c r="E51" t="e">
        <f>MyIF(('[3]Раздел 2000'!H17=0))</f>
        <v>#NAME?</v>
      </c>
      <c r="F51"/>
      <c r="G51" t="e">
        <f>MyIF(('[3]Раздел 2000'!K17=0))</f>
        <v>#NAME?</v>
      </c>
      <c r="H51" t="e">
        <f>MyIF(('[3]Раздел 2000'!L17=0))</f>
        <v>#NAME?</v>
      </c>
      <c r="I51"/>
      <c r="J51" t="e">
        <f>MyIF(('[3]Раздел 2000'!O17=0))</f>
        <v>#NAME?</v>
      </c>
      <c r="K51" t="e">
        <f>MyIF(('[3]Раздел 2000'!P17=0))</f>
        <v>#NAME?</v>
      </c>
      <c r="L51" t="e">
        <f>MyIF(('[3]Раздел 2000'!R17=0))</f>
        <v>#NAME?</v>
      </c>
      <c r="M51" t="e">
        <f>MyIF(('[3]Раздел 2000'!S17=0))</f>
        <v>#NAME?</v>
      </c>
      <c r="N51" t="e">
        <f>MyIF(('[3]Раздел 2000'!U17=0))</f>
        <v>#NAME?</v>
      </c>
      <c r="O51" t="e">
        <f>MyIF(('[3]Раздел 2000'!V17=0))</f>
        <v>#NAME?</v>
      </c>
      <c r="P51"/>
      <c r="Q51" t="e">
        <f>MyIF(('[3]Раздел 2000'!Y17='[3]Раздел 2000'!G17+'[3]Раздел 2000'!K17+'[3]Раздел 2000'!U17))</f>
        <v>#NAME?</v>
      </c>
      <c r="R51" t="e">
        <f>MyIF(('[3]Раздел 2000'!Z17='[3]Раздел 2000'!H17+'[3]Раздел 2000'!L17+'[3]Раздел 2000'!O17+'[3]Раздел 2000'!R17+'[3]Раздел 2000'!V17))</f>
        <v>#NAME?</v>
      </c>
      <c r="S51" t="e">
        <f>MyIF(('[3]Раздел 2000'!AA17='[3]Раздел 2000'!I17+'[3]Раздел 2000'!M17+'[3]Раздел 2000'!P17+'[3]Раздел 2000'!S17+'[3]Раздел 2000'!W17))</f>
        <v>#NAME?</v>
      </c>
    </row>
    <row r="52" spans="4:19" ht="12.75" hidden="1">
      <c r="D52"/>
      <c r="E52"/>
      <c r="F52"/>
      <c r="G52"/>
      <c r="H52"/>
      <c r="I52"/>
      <c r="J52"/>
      <c r="K52"/>
      <c r="L52"/>
      <c r="M52"/>
      <c r="N52"/>
      <c r="O52"/>
      <c r="P52"/>
      <c r="Q52" t="e">
        <f>MyIF(('[3]Раздел 2000'!Y18='[3]Раздел 2000'!G18+'[3]Раздел 2000'!K18+'[3]Раздел 2000'!U18))</f>
        <v>#NAME?</v>
      </c>
      <c r="R52" t="e">
        <f>MyIF(('[3]Раздел 2000'!Z18='[3]Раздел 2000'!H18+'[3]Раздел 2000'!L18+'[3]Раздел 2000'!O18+'[3]Раздел 2000'!R18+'[3]Раздел 2000'!V18))</f>
        <v>#NAME?</v>
      </c>
      <c r="S52" t="e">
        <f>MyIF(('[3]Раздел 2000'!AA18='[3]Раздел 2000'!I18+'[3]Раздел 2000'!M18+'[3]Раздел 2000'!P18+'[3]Раздел 2000'!S18+'[3]Раздел 2000'!W18))</f>
        <v>#NAME?</v>
      </c>
    </row>
    <row r="53" spans="4:19" ht="12.75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4:19" ht="12.75" hidden="1">
      <c r="D54"/>
      <c r="E54"/>
      <c r="F54"/>
      <c r="G54"/>
      <c r="H54"/>
      <c r="I54"/>
      <c r="J54" t="e">
        <f>MyIF(('[3]Раздел 2000'!O20=0))</f>
        <v>#NAME?</v>
      </c>
      <c r="K54" t="e">
        <f>MyIF(('[3]Раздел 2000'!P20=0))</f>
        <v>#NAME?</v>
      </c>
      <c r="L54" t="e">
        <f>MyIF(('[3]Раздел 2000'!R20=0))</f>
        <v>#NAME?</v>
      </c>
      <c r="M54" t="e">
        <f>MyIF(('[3]Раздел 2000'!S20=0))</f>
        <v>#NAME?</v>
      </c>
      <c r="N54"/>
      <c r="O54"/>
      <c r="P54"/>
      <c r="Q54" t="e">
        <f>MyIF(('[3]Раздел 2000'!Y20='[3]Раздел 2000'!G20+'[3]Раздел 2000'!K20+'[3]Раздел 2000'!U20))</f>
        <v>#NAME?</v>
      </c>
      <c r="R54" t="e">
        <f>MyIF(('[3]Раздел 2000'!Z20='[3]Раздел 2000'!H20+'[3]Раздел 2000'!L20+'[3]Раздел 2000'!O20+'[3]Раздел 2000'!R20+'[3]Раздел 2000'!V20))</f>
        <v>#NAME?</v>
      </c>
      <c r="S54" t="e">
        <f>MyIF(('[3]Раздел 2000'!AA20='[3]Раздел 2000'!I20+'[3]Раздел 2000'!M20+'[3]Раздел 2000'!P20+'[3]Раздел 2000'!S20+'[3]Раздел 2000'!W20))</f>
        <v>#NAME?</v>
      </c>
    </row>
    <row r="55" spans="4:19" ht="12.75" hidden="1">
      <c r="D55"/>
      <c r="E55"/>
      <c r="F55"/>
      <c r="G55"/>
      <c r="H55"/>
      <c r="I55"/>
      <c r="J55" t="e">
        <f>MyIF(('[3]Раздел 2000'!O21=0))</f>
        <v>#NAME?</v>
      </c>
      <c r="K55" t="e">
        <f>MyIF(('[3]Раздел 2000'!P21=0))</f>
        <v>#NAME?</v>
      </c>
      <c r="L55" t="e">
        <f>MyIF(('[3]Раздел 2000'!R21=0))</f>
        <v>#NAME?</v>
      </c>
      <c r="M55" t="e">
        <f>MyIF(('[3]Раздел 2000'!S21=0))</f>
        <v>#NAME?</v>
      </c>
      <c r="N55"/>
      <c r="O55"/>
      <c r="P55"/>
      <c r="Q55" t="e">
        <f>MyIF(('[3]Раздел 2000'!Y21='[3]Раздел 2000'!G21+'[3]Раздел 2000'!K21+'[3]Раздел 2000'!U21))</f>
        <v>#NAME?</v>
      </c>
      <c r="R55" t="e">
        <f>MyIF(('[3]Раздел 2000'!Z21='[3]Раздел 2000'!H21+'[3]Раздел 2000'!L21+'[3]Раздел 2000'!O21+'[3]Раздел 2000'!R21+'[3]Раздел 2000'!V21))</f>
        <v>#NAME?</v>
      </c>
      <c r="S55" t="e">
        <f>MyIF(('[3]Раздел 2000'!AA21='[3]Раздел 2000'!I21+'[3]Раздел 2000'!M21+'[3]Раздел 2000'!P21+'[3]Раздел 2000'!S21+'[3]Раздел 2000'!W21))</f>
        <v>#NAME?</v>
      </c>
    </row>
    <row r="56" spans="4:19" ht="12.75" hidden="1">
      <c r="D56"/>
      <c r="E56"/>
      <c r="F56"/>
      <c r="G56"/>
      <c r="H56"/>
      <c r="I56"/>
      <c r="J56"/>
      <c r="K56"/>
      <c r="L56"/>
      <c r="M56"/>
      <c r="N56"/>
      <c r="O56"/>
      <c r="P56"/>
      <c r="Q56" t="e">
        <f>MyIF(('[3]Раздел 2000'!Y22='[3]Раздел 2000'!G22+'[3]Раздел 2000'!K22+'[3]Раздел 2000'!U22))</f>
        <v>#NAME?</v>
      </c>
      <c r="R56" t="e">
        <f>MyIF(('[3]Раздел 2000'!Z22='[3]Раздел 2000'!H22+'[3]Раздел 2000'!L22+'[3]Раздел 2000'!O22+'[3]Раздел 2000'!R22+'[3]Раздел 2000'!V22))</f>
        <v>#NAME?</v>
      </c>
      <c r="S56" t="e">
        <f>MyIF(('[3]Раздел 2000'!AA22='[3]Раздел 2000'!I22+'[3]Раздел 2000'!M22+'[3]Раздел 2000'!P22+'[3]Раздел 2000'!S22+'[3]Раздел 2000'!W22))</f>
        <v>#NAME?</v>
      </c>
    </row>
    <row r="57" spans="4:19" ht="12.75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4:19" ht="12.75" hidden="1">
      <c r="D58"/>
      <c r="E58"/>
      <c r="F58"/>
      <c r="G58"/>
      <c r="H58"/>
      <c r="I58"/>
      <c r="J58" t="e">
        <f>MyIF(('[3]Раздел 2000'!O24=0))</f>
        <v>#NAME?</v>
      </c>
      <c r="K58" t="e">
        <f>MyIF(('[3]Раздел 2000'!P24=0))</f>
        <v>#NAME?</v>
      </c>
      <c r="L58" t="e">
        <f>MyIF(('[3]Раздел 2000'!R24=0))</f>
        <v>#NAME?</v>
      </c>
      <c r="M58" t="e">
        <f>MyIF(('[3]Раздел 2000'!S24=0))</f>
        <v>#NAME?</v>
      </c>
      <c r="N58"/>
      <c r="O58"/>
      <c r="P58"/>
      <c r="Q58" t="e">
        <f>MyIF(('[3]Раздел 2000'!Y24='[3]Раздел 2000'!G24+'[3]Раздел 2000'!K24+'[3]Раздел 2000'!U24))</f>
        <v>#NAME?</v>
      </c>
      <c r="R58" t="e">
        <f>MyIF(('[3]Раздел 2000'!Z24='[3]Раздел 2000'!H24+'[3]Раздел 2000'!L24+'[3]Раздел 2000'!O24+'[3]Раздел 2000'!R24+'[3]Раздел 2000'!V24))</f>
        <v>#NAME?</v>
      </c>
      <c r="S58" t="e">
        <f>MyIF(('[3]Раздел 2000'!AA24='[3]Раздел 2000'!I24+'[3]Раздел 2000'!M24+'[3]Раздел 2000'!P24+'[3]Раздел 2000'!S24+'[3]Раздел 2000'!W24))</f>
        <v>#NAME?</v>
      </c>
    </row>
    <row r="59" spans="4:19" ht="12.75" hidden="1">
      <c r="D59"/>
      <c r="E59"/>
      <c r="F59"/>
      <c r="G59"/>
      <c r="H59"/>
      <c r="I59"/>
      <c r="J59" t="e">
        <f>MyIF(('[3]Раздел 2000'!O25=0))</f>
        <v>#NAME?</v>
      </c>
      <c r="K59" t="e">
        <f>MyIF(('[3]Раздел 2000'!P25=0))</f>
        <v>#NAME?</v>
      </c>
      <c r="L59" t="e">
        <f>MyIF(('[3]Раздел 2000'!R25=0))</f>
        <v>#NAME?</v>
      </c>
      <c r="M59" t="e">
        <f>MyIF(('[3]Раздел 2000'!S25=0))</f>
        <v>#NAME?</v>
      </c>
      <c r="N59"/>
      <c r="O59"/>
      <c r="P59"/>
      <c r="Q59" t="e">
        <f>MyIF(('[3]Раздел 2000'!Y25='[3]Раздел 2000'!G25+'[3]Раздел 2000'!K25+'[3]Раздел 2000'!U25))</f>
        <v>#NAME?</v>
      </c>
      <c r="R59" t="e">
        <f>MyIF(('[3]Раздел 2000'!Z25='[3]Раздел 2000'!H25+'[3]Раздел 2000'!L25+'[3]Раздел 2000'!O25+'[3]Раздел 2000'!R25+'[3]Раздел 2000'!V25))</f>
        <v>#NAME?</v>
      </c>
      <c r="S59" t="e">
        <f>MyIF(('[3]Раздел 2000'!AA25='[3]Раздел 2000'!I25+'[3]Раздел 2000'!M25+'[3]Раздел 2000'!P25+'[3]Раздел 2000'!S25+'[3]Раздел 2000'!W25))</f>
        <v>#NAME?</v>
      </c>
    </row>
    <row r="60" spans="4:19" ht="12.75" hidden="1">
      <c r="D60"/>
      <c r="E60"/>
      <c r="F60"/>
      <c r="G60"/>
      <c r="H60"/>
      <c r="I60"/>
      <c r="J60"/>
      <c r="K60"/>
      <c r="L60"/>
      <c r="M60"/>
      <c r="N60"/>
      <c r="O60"/>
      <c r="P60"/>
      <c r="Q60" t="e">
        <f>MyIF(('[3]Раздел 2000'!Y26='[3]Раздел 2000'!G26+'[3]Раздел 2000'!K26+'[3]Раздел 2000'!U26))</f>
        <v>#NAME?</v>
      </c>
      <c r="R60" t="e">
        <f>MyIF(('[3]Раздел 2000'!Z26='[3]Раздел 2000'!H26+'[3]Раздел 2000'!L26+'[3]Раздел 2000'!O26+'[3]Раздел 2000'!R26+'[3]Раздел 2000'!V26))</f>
        <v>#NAME?</v>
      </c>
      <c r="S60" t="e">
        <f>MyIF(('[3]Раздел 2000'!AA26='[3]Раздел 2000'!I26+'[3]Раздел 2000'!M26+'[3]Раздел 2000'!P26+'[3]Раздел 2000'!S26+'[3]Раздел 2000'!W26))</f>
        <v>#NAME?</v>
      </c>
    </row>
    <row r="61" spans="4:19" ht="12.75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7:19" ht="12.75" hidden="1">
      <c r="Q62" s="64" t="e">
        <f>MyIF(('[3]Раздел 2000'!Y28='[3]Раздел 2000'!G28+'[3]Раздел 2000'!K28+'[3]Раздел 2000'!U28))</f>
        <v>#NAME?</v>
      </c>
      <c r="R62" s="64" t="e">
        <f>MyIF(('[3]Раздел 2000'!Z28='[3]Раздел 2000'!H28+'[3]Раздел 2000'!L28+'[3]Раздел 2000'!O28+'[3]Раздел 2000'!R28+'[3]Раздел 2000'!V28))</f>
        <v>#NAME?</v>
      </c>
      <c r="S62" s="64" t="e">
        <f>MyIF(('[3]Раздел 2000'!AA28='[3]Раздел 2000'!I28+'[3]Раздел 2000'!M28+'[3]Раздел 2000'!P28+'[3]Раздел 2000'!S28+'[3]Раздел 2000'!W28))</f>
        <v>#NAME?</v>
      </c>
    </row>
  </sheetData>
  <sheetProtection/>
  <mergeCells count="21">
    <mergeCell ref="Q5:S5"/>
    <mergeCell ref="D6:F6"/>
    <mergeCell ref="G6:I6"/>
    <mergeCell ref="J6:K6"/>
    <mergeCell ref="A25:G25"/>
    <mergeCell ref="A2:I3"/>
    <mergeCell ref="N4:S4"/>
    <mergeCell ref="A5:A7"/>
    <mergeCell ref="B5:B7"/>
    <mergeCell ref="C5:C7"/>
    <mergeCell ref="D5:P5"/>
    <mergeCell ref="A11:A13"/>
    <mergeCell ref="A14:A16"/>
    <mergeCell ref="A17:A19"/>
    <mergeCell ref="A20:A22"/>
    <mergeCell ref="R6:R7"/>
    <mergeCell ref="S6:S7"/>
    <mergeCell ref="A9:A10"/>
    <mergeCell ref="L6:M6"/>
    <mergeCell ref="N6:P6"/>
    <mergeCell ref="Q6:Q7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9:S23">
      <formula1>-100000000000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B2">
      <selection activeCell="D5" sqref="D5"/>
    </sheetView>
  </sheetViews>
  <sheetFormatPr defaultColWidth="9.00390625" defaultRowHeight="12.75"/>
  <cols>
    <col min="1" max="1" width="0" style="57" hidden="1" customWidth="1"/>
    <col min="2" max="2" width="25.375" style="57" customWidth="1"/>
    <col min="3" max="3" width="7.375" style="57" customWidth="1"/>
    <col min="4" max="4" width="17.75390625" style="57" customWidth="1"/>
    <col min="5" max="6" width="9.875" style="57" customWidth="1"/>
    <col min="7" max="7" width="0" style="57" hidden="1" customWidth="1"/>
    <col min="8" max="16384" width="9.125" style="57" customWidth="1"/>
  </cols>
  <sheetData>
    <row r="1" spans="1:7" ht="409.5" customHeight="1" hidden="1">
      <c r="A1" s="1" t="s">
        <v>2383</v>
      </c>
      <c r="B1" s="1"/>
      <c r="C1" s="1"/>
      <c r="D1" s="1"/>
      <c r="E1" s="1"/>
      <c r="F1" s="1"/>
      <c r="G1" s="1"/>
    </row>
    <row r="2" spans="1:7" ht="13.5" customHeight="1">
      <c r="A2" s="1" t="s">
        <v>79</v>
      </c>
      <c r="B2" s="96" t="s">
        <v>2384</v>
      </c>
      <c r="C2" s="96"/>
      <c r="D2" s="96"/>
      <c r="E2" s="1"/>
      <c r="F2" s="1"/>
      <c r="G2" s="1"/>
    </row>
    <row r="3" spans="1:7" ht="18.75" customHeight="1">
      <c r="A3" s="1" t="s">
        <v>3298</v>
      </c>
      <c r="B3" s="96"/>
      <c r="C3" s="96"/>
      <c r="D3" s="96"/>
      <c r="E3" s="1"/>
      <c r="F3" s="1"/>
      <c r="G3" s="1"/>
    </row>
    <row r="4" spans="1:7" ht="3" customHeight="1">
      <c r="A4" s="1"/>
      <c r="B4" s="3"/>
      <c r="C4" s="3"/>
      <c r="D4" s="3"/>
      <c r="E4" s="1"/>
      <c r="F4" s="1"/>
      <c r="G4" s="1"/>
    </row>
    <row r="5" spans="1:7" ht="13.5" customHeight="1">
      <c r="A5" s="4" t="s">
        <v>2385</v>
      </c>
      <c r="B5" s="58" t="s">
        <v>3300</v>
      </c>
      <c r="C5" s="58"/>
      <c r="D5" s="59">
        <v>2012</v>
      </c>
      <c r="E5" s="60"/>
      <c r="F5" s="1"/>
      <c r="G5" s="1"/>
    </row>
    <row r="6" spans="1:7" ht="41.25" customHeight="1">
      <c r="A6" s="4" t="s">
        <v>525</v>
      </c>
      <c r="B6" s="61" t="s">
        <v>3663</v>
      </c>
      <c r="C6" s="61" t="s">
        <v>533</v>
      </c>
      <c r="D6" s="62">
        <v>11204666000</v>
      </c>
      <c r="E6" s="60"/>
      <c r="F6" s="1"/>
      <c r="G6" s="1" t="s">
        <v>2386</v>
      </c>
    </row>
    <row r="7" spans="1:7" ht="23.25" customHeight="1">
      <c r="A7" s="4" t="s">
        <v>502</v>
      </c>
      <c r="B7" s="61" t="s">
        <v>3664</v>
      </c>
      <c r="C7" s="61" t="s">
        <v>2387</v>
      </c>
      <c r="D7" s="62">
        <v>9756910930</v>
      </c>
      <c r="E7" s="60"/>
      <c r="F7" s="1"/>
      <c r="G7" s="1" t="s">
        <v>2388</v>
      </c>
    </row>
    <row r="8" spans="1:7" ht="23.25" customHeight="1">
      <c r="A8" s="4" t="s">
        <v>525</v>
      </c>
      <c r="B8" s="61" t="s">
        <v>2389</v>
      </c>
      <c r="C8" s="61" t="s">
        <v>2390</v>
      </c>
      <c r="D8" s="62">
        <v>9143199400</v>
      </c>
      <c r="E8" s="60"/>
      <c r="F8" s="1"/>
      <c r="G8" s="1" t="s">
        <v>2391</v>
      </c>
    </row>
    <row r="9" spans="1:7" ht="23.25" customHeight="1">
      <c r="A9" s="4" t="s">
        <v>533</v>
      </c>
      <c r="B9" s="61" t="s">
        <v>2392</v>
      </c>
      <c r="C9" s="61" t="s">
        <v>2393</v>
      </c>
      <c r="D9" s="62">
        <v>610000000</v>
      </c>
      <c r="E9" s="60"/>
      <c r="F9" s="1"/>
      <c r="G9" s="1" t="s">
        <v>2394</v>
      </c>
    </row>
    <row r="10" spans="1:7" ht="23.25" customHeight="1">
      <c r="A10" s="4"/>
      <c r="B10" s="61" t="s">
        <v>2395</v>
      </c>
      <c r="C10" s="61" t="s">
        <v>2396</v>
      </c>
      <c r="D10" s="62">
        <v>3711530</v>
      </c>
      <c r="E10" s="60"/>
      <c r="F10" s="1"/>
      <c r="G10" s="1" t="s">
        <v>2397</v>
      </c>
    </row>
    <row r="11" spans="1:7" ht="32.25" customHeight="1">
      <c r="A11" s="4"/>
      <c r="B11" s="61" t="s">
        <v>2398</v>
      </c>
      <c r="C11" s="61" t="s">
        <v>534</v>
      </c>
      <c r="D11" s="62">
        <v>310271422</v>
      </c>
      <c r="E11" s="60"/>
      <c r="F11" s="1"/>
      <c r="G11" s="1" t="s">
        <v>2399</v>
      </c>
    </row>
    <row r="12" spans="1:7" ht="23.25" customHeight="1">
      <c r="A12" s="4"/>
      <c r="B12" s="61" t="s">
        <v>2400</v>
      </c>
      <c r="C12" s="61" t="s">
        <v>2401</v>
      </c>
      <c r="D12" s="62">
        <v>2496544</v>
      </c>
      <c r="E12" s="60"/>
      <c r="F12" s="1"/>
      <c r="G12" s="1" t="s">
        <v>2402</v>
      </c>
    </row>
    <row r="13" spans="1:7" ht="13.5" customHeight="1">
      <c r="A13" s="4"/>
      <c r="B13" s="61" t="s">
        <v>2403</v>
      </c>
      <c r="C13" s="61" t="s">
        <v>2404</v>
      </c>
      <c r="D13" s="62">
        <v>822635</v>
      </c>
      <c r="E13" s="60"/>
      <c r="F13" s="1"/>
      <c r="G13" s="1" t="s">
        <v>2405</v>
      </c>
    </row>
    <row r="14" spans="1:7" ht="32.25" customHeight="1">
      <c r="A14" s="4"/>
      <c r="B14" s="61" t="s">
        <v>2406</v>
      </c>
      <c r="C14" s="61" t="s">
        <v>2407</v>
      </c>
      <c r="D14" s="62">
        <v>797956</v>
      </c>
      <c r="E14" s="60"/>
      <c r="F14" s="1"/>
      <c r="G14" s="1" t="s">
        <v>2408</v>
      </c>
    </row>
    <row r="15" spans="1:7" ht="23.25" customHeight="1">
      <c r="A15" s="4"/>
      <c r="B15" s="61" t="s">
        <v>2409</v>
      </c>
      <c r="C15" s="61" t="s">
        <v>2410</v>
      </c>
      <c r="D15" s="62">
        <v>1673909</v>
      </c>
      <c r="E15" s="60"/>
      <c r="F15" s="1"/>
      <c r="G15" s="1" t="s">
        <v>2411</v>
      </c>
    </row>
    <row r="16" spans="1:7" ht="13.5" customHeight="1">
      <c r="A16" s="1"/>
      <c r="B16" s="63"/>
      <c r="C16" s="63"/>
      <c r="D16" s="63"/>
      <c r="E16" s="1"/>
      <c r="F16" s="1"/>
      <c r="G16" s="1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</sheetData>
  <sheetProtection/>
  <mergeCells count="1">
    <mergeCell ref="B2:D3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6:D15">
      <formula1>-100000000000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14"/>
  <sheetViews>
    <sheetView view="pageBreakPreview" zoomScaleSheetLayoutView="100" zoomScalePageLayoutView="0" workbookViewId="0" topLeftCell="B2">
      <selection activeCell="O26" sqref="O26"/>
    </sheetView>
  </sheetViews>
  <sheetFormatPr defaultColWidth="9.00390625" defaultRowHeight="12.75"/>
  <cols>
    <col min="1" max="1" width="0" style="47" hidden="1" customWidth="1"/>
    <col min="2" max="2" width="32.75390625" style="47" customWidth="1"/>
    <col min="3" max="4" width="3.375" style="47" customWidth="1"/>
    <col min="5" max="18" width="17.75390625" style="47" customWidth="1"/>
    <col min="19" max="19" width="14.00390625" style="47" customWidth="1"/>
    <col min="20" max="20" width="14.75390625" style="47" customWidth="1"/>
    <col min="21" max="21" width="13.75390625" style="47" customWidth="1"/>
    <col min="22" max="22" width="14.625" style="47" customWidth="1"/>
    <col min="23" max="23" width="0.6171875" style="47" customWidth="1"/>
    <col min="24" max="24" width="9.875" style="47" customWidth="1"/>
    <col min="25" max="42" width="0" style="47" hidden="1" customWidth="1"/>
    <col min="43" max="16384" width="9.125" style="47" customWidth="1"/>
  </cols>
  <sheetData>
    <row r="1" spans="1:42" ht="409.5" customHeight="1" hidden="1">
      <c r="A1" s="1" t="s">
        <v>3665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3.5" customHeight="1">
      <c r="A2" s="1" t="s">
        <v>502</v>
      </c>
      <c r="B2" s="98" t="s">
        <v>3666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4.5" customHeight="1">
      <c r="A3" s="1" t="s">
        <v>535</v>
      </c>
      <c r="B3" s="48"/>
      <c r="C3" s="48"/>
      <c r="D3" s="48"/>
      <c r="E3" s="48"/>
      <c r="F3" s="48"/>
      <c r="G3" s="48"/>
      <c r="H3" s="48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customHeight="1">
      <c r="A4" s="1"/>
      <c r="B4" s="39" t="s">
        <v>3667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9" t="s">
        <v>3668</v>
      </c>
      <c r="Q4" s="99"/>
      <c r="R4" s="99"/>
      <c r="S4" s="99"/>
      <c r="T4" s="99"/>
      <c r="U4" s="99"/>
      <c r="V4" s="9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 customHeight="1">
      <c r="A5" s="49" t="s">
        <v>3669</v>
      </c>
      <c r="B5" s="100" t="s">
        <v>3670</v>
      </c>
      <c r="C5" s="100"/>
      <c r="D5" s="100"/>
      <c r="E5" s="97" t="s">
        <v>3671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 t="s">
        <v>3672</v>
      </c>
      <c r="W5" s="5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41.25" customHeight="1">
      <c r="A6" s="49" t="s">
        <v>511</v>
      </c>
      <c r="B6" s="100"/>
      <c r="C6" s="100"/>
      <c r="D6" s="100"/>
      <c r="E6" s="97" t="s">
        <v>3673</v>
      </c>
      <c r="F6" s="97"/>
      <c r="G6" s="97"/>
      <c r="H6" s="97" t="s">
        <v>734</v>
      </c>
      <c r="I6" s="97"/>
      <c r="J6" s="97"/>
      <c r="K6" s="97" t="s">
        <v>3674</v>
      </c>
      <c r="L6" s="97"/>
      <c r="M6" s="97"/>
      <c r="N6" s="97" t="s">
        <v>3675</v>
      </c>
      <c r="O6" s="97"/>
      <c r="P6" s="97"/>
      <c r="Q6" s="97"/>
      <c r="R6" s="97"/>
      <c r="S6" s="97"/>
      <c r="T6" s="97"/>
      <c r="U6" s="50" t="s">
        <v>3374</v>
      </c>
      <c r="V6" s="97"/>
      <c r="W6" s="5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3.25" customHeight="1">
      <c r="A7" s="49" t="s">
        <v>528</v>
      </c>
      <c r="B7" s="100"/>
      <c r="C7" s="100"/>
      <c r="D7" s="100"/>
      <c r="E7" s="97" t="s">
        <v>628</v>
      </c>
      <c r="F7" s="97" t="s">
        <v>77</v>
      </c>
      <c r="G7" s="97" t="s">
        <v>610</v>
      </c>
      <c r="H7" s="97" t="s">
        <v>700</v>
      </c>
      <c r="I7" s="97" t="s">
        <v>3676</v>
      </c>
      <c r="J7" s="97" t="s">
        <v>610</v>
      </c>
      <c r="K7" s="97" t="s">
        <v>700</v>
      </c>
      <c r="L7" s="97" t="s">
        <v>682</v>
      </c>
      <c r="M7" s="97" t="s">
        <v>610</v>
      </c>
      <c r="N7" s="97" t="s">
        <v>510</v>
      </c>
      <c r="O7" s="97"/>
      <c r="P7" s="97"/>
      <c r="Q7" s="97" t="s">
        <v>3677</v>
      </c>
      <c r="R7" s="97"/>
      <c r="S7" s="97"/>
      <c r="T7" s="97"/>
      <c r="U7" s="97" t="s">
        <v>610</v>
      </c>
      <c r="V7" s="97"/>
      <c r="W7" s="5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32.25" customHeight="1">
      <c r="A8" s="49" t="s">
        <v>998</v>
      </c>
      <c r="B8" s="100"/>
      <c r="C8" s="100"/>
      <c r="D8" s="100"/>
      <c r="E8" s="97"/>
      <c r="F8" s="97"/>
      <c r="G8" s="97"/>
      <c r="H8" s="97"/>
      <c r="I8" s="97"/>
      <c r="J8" s="97"/>
      <c r="K8" s="97"/>
      <c r="L8" s="97"/>
      <c r="M8" s="97"/>
      <c r="N8" s="50" t="s">
        <v>700</v>
      </c>
      <c r="O8" s="50" t="s">
        <v>3678</v>
      </c>
      <c r="P8" s="50" t="s">
        <v>610</v>
      </c>
      <c r="Q8" s="50" t="s">
        <v>3679</v>
      </c>
      <c r="R8" s="50" t="s">
        <v>700</v>
      </c>
      <c r="S8" s="50" t="s">
        <v>682</v>
      </c>
      <c r="T8" s="50" t="s">
        <v>610</v>
      </c>
      <c r="U8" s="97"/>
      <c r="V8" s="97"/>
      <c r="W8" s="5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49" t="s">
        <v>3680</v>
      </c>
      <c r="B9" s="100"/>
      <c r="C9" s="100"/>
      <c r="D9" s="100"/>
      <c r="E9" s="50" t="s">
        <v>525</v>
      </c>
      <c r="F9" s="50" t="s">
        <v>511</v>
      </c>
      <c r="G9" s="50" t="s">
        <v>502</v>
      </c>
      <c r="H9" s="50" t="s">
        <v>526</v>
      </c>
      <c r="I9" s="50" t="s">
        <v>527</v>
      </c>
      <c r="J9" s="50" t="s">
        <v>520</v>
      </c>
      <c r="K9" s="50" t="s">
        <v>528</v>
      </c>
      <c r="L9" s="50" t="s">
        <v>529</v>
      </c>
      <c r="M9" s="50" t="s">
        <v>530</v>
      </c>
      <c r="N9" s="50" t="s">
        <v>531</v>
      </c>
      <c r="O9" s="50" t="s">
        <v>532</v>
      </c>
      <c r="P9" s="50" t="s">
        <v>533</v>
      </c>
      <c r="Q9" s="50" t="s">
        <v>504</v>
      </c>
      <c r="R9" s="50" t="s">
        <v>534</v>
      </c>
      <c r="S9" s="50" t="s">
        <v>535</v>
      </c>
      <c r="T9" s="50" t="s">
        <v>536</v>
      </c>
      <c r="U9" s="50" t="s">
        <v>991</v>
      </c>
      <c r="V9" s="50" t="s">
        <v>992</v>
      </c>
      <c r="W9" s="5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3.5" customHeight="1">
      <c r="A10" s="49"/>
      <c r="B10" s="52" t="s">
        <v>510</v>
      </c>
      <c r="C10" s="52"/>
      <c r="D10" s="52" t="s">
        <v>556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1"/>
      <c r="X10" s="1"/>
      <c r="Y10" s="1" t="s">
        <v>3681</v>
      </c>
      <c r="Z10" s="1" t="s">
        <v>3682</v>
      </c>
      <c r="AA10" s="1" t="s">
        <v>3683</v>
      </c>
      <c r="AB10" s="1" t="s">
        <v>3684</v>
      </c>
      <c r="AC10" s="1" t="s">
        <v>3685</v>
      </c>
      <c r="AD10" s="1" t="s">
        <v>3686</v>
      </c>
      <c r="AE10" s="1" t="s">
        <v>3687</v>
      </c>
      <c r="AF10" s="1" t="s">
        <v>3688</v>
      </c>
      <c r="AG10" s="1" t="s">
        <v>3689</v>
      </c>
      <c r="AH10" s="1" t="s">
        <v>3690</v>
      </c>
      <c r="AI10" s="1" t="s">
        <v>3691</v>
      </c>
      <c r="AJ10" s="1" t="s">
        <v>3692</v>
      </c>
      <c r="AK10" s="1" t="s">
        <v>3693</v>
      </c>
      <c r="AL10" s="1" t="s">
        <v>3694</v>
      </c>
      <c r="AM10" s="1" t="s">
        <v>3695</v>
      </c>
      <c r="AN10" s="1" t="s">
        <v>3696</v>
      </c>
      <c r="AO10" s="1" t="s">
        <v>3697</v>
      </c>
      <c r="AP10" s="1" t="s">
        <v>3698</v>
      </c>
    </row>
    <row r="11" spans="1:42" ht="13.5" customHeight="1">
      <c r="A11" s="49"/>
      <c r="B11" s="52" t="s">
        <v>3699</v>
      </c>
      <c r="C11" s="52" t="s">
        <v>4679</v>
      </c>
      <c r="D11" s="52" t="s">
        <v>575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1"/>
      <c r="X11" s="1"/>
      <c r="Y11" s="1" t="s">
        <v>3700</v>
      </c>
      <c r="Z11" s="1" t="s">
        <v>3701</v>
      </c>
      <c r="AA11" s="1" t="s">
        <v>3702</v>
      </c>
      <c r="AB11" s="1" t="s">
        <v>3703</v>
      </c>
      <c r="AC11" s="1" t="s">
        <v>3704</v>
      </c>
      <c r="AD11" s="1" t="s">
        <v>3705</v>
      </c>
      <c r="AE11" s="1" t="s">
        <v>3706</v>
      </c>
      <c r="AF11" s="1" t="s">
        <v>3707</v>
      </c>
      <c r="AG11" s="1" t="s">
        <v>3708</v>
      </c>
      <c r="AH11" s="1" t="s">
        <v>3709</v>
      </c>
      <c r="AI11" s="1" t="s">
        <v>3710</v>
      </c>
      <c r="AJ11" s="1" t="s">
        <v>3711</v>
      </c>
      <c r="AK11" s="1" t="s">
        <v>3712</v>
      </c>
      <c r="AL11" s="1" t="s">
        <v>3713</v>
      </c>
      <c r="AM11" s="1" t="s">
        <v>3714</v>
      </c>
      <c r="AN11" s="1" t="s">
        <v>3715</v>
      </c>
      <c r="AO11" s="1" t="s">
        <v>3716</v>
      </c>
      <c r="AP11" s="1" t="s">
        <v>3717</v>
      </c>
    </row>
    <row r="12" spans="1:42" ht="13.5" customHeight="1">
      <c r="A12" s="49"/>
      <c r="B12" s="55" t="s">
        <v>3718</v>
      </c>
      <c r="C12" s="52" t="s">
        <v>532</v>
      </c>
      <c r="D12" s="52" t="s">
        <v>593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  <c r="S12" s="54"/>
      <c r="T12" s="54"/>
      <c r="U12" s="53"/>
      <c r="V12" s="54"/>
      <c r="W12" s="51"/>
      <c r="X12" s="1"/>
      <c r="Y12" s="1" t="s">
        <v>3719</v>
      </c>
      <c r="Z12" s="1" t="s">
        <v>3720</v>
      </c>
      <c r="AA12" s="1" t="s">
        <v>3721</v>
      </c>
      <c r="AB12" s="1" t="s">
        <v>3722</v>
      </c>
      <c r="AC12" s="1" t="s">
        <v>3723</v>
      </c>
      <c r="AD12" s="1" t="s">
        <v>3724</v>
      </c>
      <c r="AE12" s="1" t="s">
        <v>3725</v>
      </c>
      <c r="AF12" s="1" t="s">
        <v>3726</v>
      </c>
      <c r="AG12" s="1" t="s">
        <v>3727</v>
      </c>
      <c r="AH12" s="1" t="s">
        <v>3728</v>
      </c>
      <c r="AI12" s="1" t="s">
        <v>3729</v>
      </c>
      <c r="AJ12" s="1" t="s">
        <v>3730</v>
      </c>
      <c r="AK12" s="1" t="s">
        <v>3731</v>
      </c>
      <c r="AL12" s="1" t="s">
        <v>3732</v>
      </c>
      <c r="AM12" s="1" t="s">
        <v>3733</v>
      </c>
      <c r="AN12" s="1" t="s">
        <v>3734</v>
      </c>
      <c r="AO12" s="1" t="s">
        <v>3735</v>
      </c>
      <c r="AP12" s="1" t="s">
        <v>3736</v>
      </c>
    </row>
    <row r="13" spans="1:42" ht="13.5" customHeight="1">
      <c r="A13" s="49"/>
      <c r="B13" s="55" t="s">
        <v>3737</v>
      </c>
      <c r="C13" s="52" t="s">
        <v>533</v>
      </c>
      <c r="D13" s="52" t="s">
        <v>611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54"/>
      <c r="T13" s="54"/>
      <c r="U13" s="53"/>
      <c r="V13" s="54"/>
      <c r="W13" s="51"/>
      <c r="X13" s="1"/>
      <c r="Y13" s="1" t="s">
        <v>3738</v>
      </c>
      <c r="Z13" s="1" t="s">
        <v>3739</v>
      </c>
      <c r="AA13" s="1" t="s">
        <v>3740</v>
      </c>
      <c r="AB13" s="1" t="s">
        <v>3741</v>
      </c>
      <c r="AC13" s="1" t="s">
        <v>3742</v>
      </c>
      <c r="AD13" s="1" t="s">
        <v>3743</v>
      </c>
      <c r="AE13" s="1" t="s">
        <v>3744</v>
      </c>
      <c r="AF13" s="1" t="s">
        <v>3745</v>
      </c>
      <c r="AG13" s="1" t="s">
        <v>3746</v>
      </c>
      <c r="AH13" s="1" t="s">
        <v>3747</v>
      </c>
      <c r="AI13" s="1" t="s">
        <v>3748</v>
      </c>
      <c r="AJ13" s="1" t="s">
        <v>3749</v>
      </c>
      <c r="AK13" s="1" t="s">
        <v>3750</v>
      </c>
      <c r="AL13" s="1" t="s">
        <v>3751</v>
      </c>
      <c r="AM13" s="1" t="s">
        <v>3752</v>
      </c>
      <c r="AN13" s="1" t="s">
        <v>3753</v>
      </c>
      <c r="AO13" s="1" t="s">
        <v>3754</v>
      </c>
      <c r="AP13" s="1" t="s">
        <v>3755</v>
      </c>
    </row>
    <row r="14" spans="1:42" ht="13.5" customHeight="1">
      <c r="A14" s="49"/>
      <c r="B14" s="55" t="s">
        <v>3756</v>
      </c>
      <c r="C14" s="52" t="s">
        <v>534</v>
      </c>
      <c r="D14" s="52" t="s">
        <v>629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4"/>
      <c r="T14" s="54"/>
      <c r="U14" s="53"/>
      <c r="V14" s="54"/>
      <c r="W14" s="51"/>
      <c r="X14" s="1"/>
      <c r="Y14" s="1" t="s">
        <v>3757</v>
      </c>
      <c r="Z14" s="1" t="s">
        <v>3758</v>
      </c>
      <c r="AA14" s="1" t="s">
        <v>3759</v>
      </c>
      <c r="AB14" s="1" t="s">
        <v>3760</v>
      </c>
      <c r="AC14" s="1" t="s">
        <v>3761</v>
      </c>
      <c r="AD14" s="1" t="s">
        <v>3762</v>
      </c>
      <c r="AE14" s="1" t="s">
        <v>3763</v>
      </c>
      <c r="AF14" s="1" t="s">
        <v>3764</v>
      </c>
      <c r="AG14" s="1" t="s">
        <v>3765</v>
      </c>
      <c r="AH14" s="1" t="s">
        <v>3766</v>
      </c>
      <c r="AI14" s="1" t="s">
        <v>3767</v>
      </c>
      <c r="AJ14" s="1" t="s">
        <v>3768</v>
      </c>
      <c r="AK14" s="1" t="s">
        <v>3769</v>
      </c>
      <c r="AL14" s="1" t="s">
        <v>3770</v>
      </c>
      <c r="AM14" s="1" t="s">
        <v>3771</v>
      </c>
      <c r="AN14" s="1" t="s">
        <v>3772</v>
      </c>
      <c r="AO14" s="1" t="s">
        <v>3773</v>
      </c>
      <c r="AP14" s="1" t="s">
        <v>3774</v>
      </c>
    </row>
    <row r="15" spans="1:42" ht="13.5" customHeight="1">
      <c r="A15" s="49"/>
      <c r="B15" s="55" t="s">
        <v>3775</v>
      </c>
      <c r="C15" s="52" t="s">
        <v>991</v>
      </c>
      <c r="D15" s="52" t="s">
        <v>647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  <c r="S15" s="54"/>
      <c r="T15" s="54"/>
      <c r="U15" s="53"/>
      <c r="V15" s="54"/>
      <c r="W15" s="51"/>
      <c r="X15" s="1"/>
      <c r="Y15" s="1" t="s">
        <v>3776</v>
      </c>
      <c r="Z15" s="1" t="s">
        <v>3777</v>
      </c>
      <c r="AA15" s="1" t="s">
        <v>3778</v>
      </c>
      <c r="AB15" s="1" t="s">
        <v>3779</v>
      </c>
      <c r="AC15" s="1" t="s">
        <v>3780</v>
      </c>
      <c r="AD15" s="1" t="s">
        <v>3781</v>
      </c>
      <c r="AE15" s="1" t="s">
        <v>3782</v>
      </c>
      <c r="AF15" s="1" t="s">
        <v>3783</v>
      </c>
      <c r="AG15" s="1" t="s">
        <v>3784</v>
      </c>
      <c r="AH15" s="1" t="s">
        <v>3785</v>
      </c>
      <c r="AI15" s="1" t="s">
        <v>3786</v>
      </c>
      <c r="AJ15" s="1" t="s">
        <v>3787</v>
      </c>
      <c r="AK15" s="1" t="s">
        <v>3788</v>
      </c>
      <c r="AL15" s="1" t="s">
        <v>3789</v>
      </c>
      <c r="AM15" s="1" t="s">
        <v>3790</v>
      </c>
      <c r="AN15" s="1" t="s">
        <v>3791</v>
      </c>
      <c r="AO15" s="1" t="s">
        <v>3792</v>
      </c>
      <c r="AP15" s="1" t="s">
        <v>3793</v>
      </c>
    </row>
    <row r="16" spans="1:42" ht="13.5" customHeight="1">
      <c r="A16" s="49"/>
      <c r="B16" s="55" t="s">
        <v>3794</v>
      </c>
      <c r="C16" s="52" t="s">
        <v>994</v>
      </c>
      <c r="D16" s="52" t="s">
        <v>664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S16" s="54"/>
      <c r="T16" s="54"/>
      <c r="U16" s="53"/>
      <c r="V16" s="54"/>
      <c r="W16" s="51"/>
      <c r="X16" s="1"/>
      <c r="Y16" s="1" t="s">
        <v>3795</v>
      </c>
      <c r="Z16" s="1" t="s">
        <v>3796</v>
      </c>
      <c r="AA16" s="1" t="s">
        <v>3797</v>
      </c>
      <c r="AB16" s="1" t="s">
        <v>3798</v>
      </c>
      <c r="AC16" s="1" t="s">
        <v>3799</v>
      </c>
      <c r="AD16" s="1" t="s">
        <v>3800</v>
      </c>
      <c r="AE16" s="1" t="s">
        <v>3801</v>
      </c>
      <c r="AF16" s="1" t="s">
        <v>3802</v>
      </c>
      <c r="AG16" s="1" t="s">
        <v>3803</v>
      </c>
      <c r="AH16" s="1" t="s">
        <v>3804</v>
      </c>
      <c r="AI16" s="1" t="s">
        <v>3805</v>
      </c>
      <c r="AJ16" s="1" t="s">
        <v>3806</v>
      </c>
      <c r="AK16" s="1" t="s">
        <v>3807</v>
      </c>
      <c r="AL16" s="1" t="s">
        <v>3808</v>
      </c>
      <c r="AM16" s="1" t="s">
        <v>3809</v>
      </c>
      <c r="AN16" s="1" t="s">
        <v>3810</v>
      </c>
      <c r="AO16" s="1" t="s">
        <v>3811</v>
      </c>
      <c r="AP16" s="1" t="s">
        <v>3812</v>
      </c>
    </row>
    <row r="17" spans="1:42" ht="13.5" customHeight="1">
      <c r="A17" s="49"/>
      <c r="B17" s="55" t="s">
        <v>3813</v>
      </c>
      <c r="C17" s="52" t="s">
        <v>997</v>
      </c>
      <c r="D17" s="52" t="s">
        <v>683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3"/>
      <c r="V17" s="54"/>
      <c r="W17" s="51"/>
      <c r="X17" s="1"/>
      <c r="Y17" s="1" t="s">
        <v>3814</v>
      </c>
      <c r="Z17" s="1" t="s">
        <v>3815</v>
      </c>
      <c r="AA17" s="1" t="s">
        <v>3816</v>
      </c>
      <c r="AB17" s="1" t="s">
        <v>3817</v>
      </c>
      <c r="AC17" s="1" t="s">
        <v>3818</v>
      </c>
      <c r="AD17" s="1" t="s">
        <v>3819</v>
      </c>
      <c r="AE17" s="1" t="s">
        <v>3820</v>
      </c>
      <c r="AF17" s="1" t="s">
        <v>3821</v>
      </c>
      <c r="AG17" s="1" t="s">
        <v>3822</v>
      </c>
      <c r="AH17" s="1" t="s">
        <v>3823</v>
      </c>
      <c r="AI17" s="1" t="s">
        <v>3824</v>
      </c>
      <c r="AJ17" s="1" t="s">
        <v>3825</v>
      </c>
      <c r="AK17" s="1" t="s">
        <v>3826</v>
      </c>
      <c r="AL17" s="1" t="s">
        <v>3827</v>
      </c>
      <c r="AM17" s="1" t="s">
        <v>3828</v>
      </c>
      <c r="AN17" s="1" t="s">
        <v>3829</v>
      </c>
      <c r="AO17" s="1" t="s">
        <v>3830</v>
      </c>
      <c r="AP17" s="1" t="s">
        <v>3831</v>
      </c>
    </row>
    <row r="18" spans="1:42" ht="13.5" customHeight="1">
      <c r="A18" s="49"/>
      <c r="B18" s="55" t="s">
        <v>3832</v>
      </c>
      <c r="C18" s="52" t="s">
        <v>1002</v>
      </c>
      <c r="D18" s="52" t="s">
        <v>701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54"/>
      <c r="T18" s="54"/>
      <c r="U18" s="53"/>
      <c r="V18" s="54"/>
      <c r="W18" s="51"/>
      <c r="X18" s="1"/>
      <c r="Y18" s="1" t="s">
        <v>3833</v>
      </c>
      <c r="Z18" s="1" t="s">
        <v>3834</v>
      </c>
      <c r="AA18" s="1" t="s">
        <v>3835</v>
      </c>
      <c r="AB18" s="1" t="s">
        <v>3836</v>
      </c>
      <c r="AC18" s="1" t="s">
        <v>3837</v>
      </c>
      <c r="AD18" s="1" t="s">
        <v>3838</v>
      </c>
      <c r="AE18" s="1" t="s">
        <v>3839</v>
      </c>
      <c r="AF18" s="1" t="s">
        <v>3840</v>
      </c>
      <c r="AG18" s="1" t="s">
        <v>3841</v>
      </c>
      <c r="AH18" s="1" t="s">
        <v>3842</v>
      </c>
      <c r="AI18" s="1" t="s">
        <v>3843</v>
      </c>
      <c r="AJ18" s="1" t="s">
        <v>3844</v>
      </c>
      <c r="AK18" s="1" t="s">
        <v>3845</v>
      </c>
      <c r="AL18" s="1" t="s">
        <v>3846</v>
      </c>
      <c r="AM18" s="1" t="s">
        <v>3847</v>
      </c>
      <c r="AN18" s="1" t="s">
        <v>3848</v>
      </c>
      <c r="AO18" s="1" t="s">
        <v>3849</v>
      </c>
      <c r="AP18" s="1" t="s">
        <v>3850</v>
      </c>
    </row>
    <row r="19" spans="1:42" ht="13.5" customHeight="1">
      <c r="A19" s="49"/>
      <c r="B19" s="55" t="s">
        <v>3851</v>
      </c>
      <c r="C19" s="52" t="s">
        <v>1006</v>
      </c>
      <c r="D19" s="52" t="s">
        <v>528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4"/>
      <c r="T19" s="54"/>
      <c r="U19" s="53"/>
      <c r="V19" s="54"/>
      <c r="W19" s="51"/>
      <c r="X19" s="1"/>
      <c r="Y19" s="1" t="s">
        <v>3852</v>
      </c>
      <c r="Z19" s="1" t="s">
        <v>3853</v>
      </c>
      <c r="AA19" s="1" t="s">
        <v>3854</v>
      </c>
      <c r="AB19" s="1" t="s">
        <v>3855</v>
      </c>
      <c r="AC19" s="1" t="s">
        <v>3856</v>
      </c>
      <c r="AD19" s="1" t="s">
        <v>3857</v>
      </c>
      <c r="AE19" s="1" t="s">
        <v>3858</v>
      </c>
      <c r="AF19" s="1" t="s">
        <v>3859</v>
      </c>
      <c r="AG19" s="1" t="s">
        <v>3860</v>
      </c>
      <c r="AH19" s="1" t="s">
        <v>3861</v>
      </c>
      <c r="AI19" s="1" t="s">
        <v>3862</v>
      </c>
      <c r="AJ19" s="1" t="s">
        <v>3863</v>
      </c>
      <c r="AK19" s="1" t="s">
        <v>3864</v>
      </c>
      <c r="AL19" s="1" t="s">
        <v>3865</v>
      </c>
      <c r="AM19" s="1" t="s">
        <v>3866</v>
      </c>
      <c r="AN19" s="1" t="s">
        <v>3867</v>
      </c>
      <c r="AO19" s="1" t="s">
        <v>3868</v>
      </c>
      <c r="AP19" s="1" t="s">
        <v>3869</v>
      </c>
    </row>
    <row r="20" spans="1:42" ht="13.5" customHeight="1">
      <c r="A20" s="49"/>
      <c r="B20" s="55" t="s">
        <v>3870</v>
      </c>
      <c r="C20" s="52" t="s">
        <v>1010</v>
      </c>
      <c r="D20" s="52" t="s">
        <v>529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  <c r="S20" s="54"/>
      <c r="T20" s="54"/>
      <c r="U20" s="53"/>
      <c r="V20" s="54"/>
      <c r="W20" s="51"/>
      <c r="X20" s="1"/>
      <c r="Y20" s="1" t="s">
        <v>3871</v>
      </c>
      <c r="Z20" s="1" t="s">
        <v>3872</v>
      </c>
      <c r="AA20" s="1" t="s">
        <v>3873</v>
      </c>
      <c r="AB20" s="1" t="s">
        <v>3874</v>
      </c>
      <c r="AC20" s="1" t="s">
        <v>3875</v>
      </c>
      <c r="AD20" s="1" t="s">
        <v>3876</v>
      </c>
      <c r="AE20" s="1" t="s">
        <v>3877</v>
      </c>
      <c r="AF20" s="1" t="s">
        <v>3878</v>
      </c>
      <c r="AG20" s="1" t="s">
        <v>3879</v>
      </c>
      <c r="AH20" s="1" t="s">
        <v>3880</v>
      </c>
      <c r="AI20" s="1" t="s">
        <v>3881</v>
      </c>
      <c r="AJ20" s="1" t="s">
        <v>3882</v>
      </c>
      <c r="AK20" s="1" t="s">
        <v>3883</v>
      </c>
      <c r="AL20" s="1" t="s">
        <v>3884</v>
      </c>
      <c r="AM20" s="1" t="s">
        <v>3885</v>
      </c>
      <c r="AN20" s="1" t="s">
        <v>3886</v>
      </c>
      <c r="AO20" s="1" t="s">
        <v>3887</v>
      </c>
      <c r="AP20" s="1" t="s">
        <v>3888</v>
      </c>
    </row>
    <row r="21" spans="1:42" ht="13.5" customHeight="1">
      <c r="A21" s="49"/>
      <c r="B21" s="55" t="s">
        <v>3889</v>
      </c>
      <c r="C21" s="52" t="s">
        <v>1014</v>
      </c>
      <c r="D21" s="52" t="s">
        <v>530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4"/>
      <c r="T21" s="54"/>
      <c r="U21" s="53"/>
      <c r="V21" s="54"/>
      <c r="W21" s="51"/>
      <c r="X21" s="1"/>
      <c r="Y21" s="1" t="s">
        <v>3890</v>
      </c>
      <c r="Z21" s="1" t="s">
        <v>3891</v>
      </c>
      <c r="AA21" s="1" t="s">
        <v>3892</v>
      </c>
      <c r="AB21" s="1" t="s">
        <v>3893</v>
      </c>
      <c r="AC21" s="1" t="s">
        <v>3894</v>
      </c>
      <c r="AD21" s="1" t="s">
        <v>3895</v>
      </c>
      <c r="AE21" s="1" t="s">
        <v>3896</v>
      </c>
      <c r="AF21" s="1" t="s">
        <v>3897</v>
      </c>
      <c r="AG21" s="1" t="s">
        <v>3898</v>
      </c>
      <c r="AH21" s="1" t="s">
        <v>3899</v>
      </c>
      <c r="AI21" s="1" t="s">
        <v>3900</v>
      </c>
      <c r="AJ21" s="1" t="s">
        <v>3901</v>
      </c>
      <c r="AK21" s="1" t="s">
        <v>3902</v>
      </c>
      <c r="AL21" s="1" t="s">
        <v>3903</v>
      </c>
      <c r="AM21" s="1" t="s">
        <v>3904</v>
      </c>
      <c r="AN21" s="1" t="s">
        <v>2869</v>
      </c>
      <c r="AO21" s="1" t="s">
        <v>2870</v>
      </c>
      <c r="AP21" s="1" t="s">
        <v>2871</v>
      </c>
    </row>
    <row r="22" spans="1:42" ht="13.5" customHeight="1">
      <c r="A22" s="49"/>
      <c r="B22" s="55" t="s">
        <v>2872</v>
      </c>
      <c r="C22" s="52" t="s">
        <v>1022</v>
      </c>
      <c r="D22" s="52" t="s">
        <v>531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  <c r="S22" s="54"/>
      <c r="T22" s="54"/>
      <c r="U22" s="53"/>
      <c r="V22" s="54"/>
      <c r="W22" s="51"/>
      <c r="X22" s="1"/>
      <c r="Y22" s="1" t="s">
        <v>2873</v>
      </c>
      <c r="Z22" s="1" t="s">
        <v>2874</v>
      </c>
      <c r="AA22" s="1" t="s">
        <v>2875</v>
      </c>
      <c r="AB22" s="1" t="s">
        <v>2876</v>
      </c>
      <c r="AC22" s="1" t="s">
        <v>2877</v>
      </c>
      <c r="AD22" s="1" t="s">
        <v>2878</v>
      </c>
      <c r="AE22" s="1" t="s">
        <v>2879</v>
      </c>
      <c r="AF22" s="1" t="s">
        <v>2880</v>
      </c>
      <c r="AG22" s="1" t="s">
        <v>2881</v>
      </c>
      <c r="AH22" s="1" t="s">
        <v>2882</v>
      </c>
      <c r="AI22" s="1" t="s">
        <v>2883</v>
      </c>
      <c r="AJ22" s="1" t="s">
        <v>2884</v>
      </c>
      <c r="AK22" s="1" t="s">
        <v>2885</v>
      </c>
      <c r="AL22" s="1" t="s">
        <v>2886</v>
      </c>
      <c r="AM22" s="1" t="s">
        <v>2887</v>
      </c>
      <c r="AN22" s="1" t="s">
        <v>2888</v>
      </c>
      <c r="AO22" s="1" t="s">
        <v>2889</v>
      </c>
      <c r="AP22" s="1" t="s">
        <v>2890</v>
      </c>
    </row>
    <row r="23" spans="1:42" ht="13.5" customHeight="1">
      <c r="A23" s="49"/>
      <c r="B23" s="55" t="s">
        <v>2891</v>
      </c>
      <c r="C23" s="52" t="s">
        <v>1029</v>
      </c>
      <c r="D23" s="52" t="s">
        <v>532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4"/>
      <c r="T23" s="54"/>
      <c r="U23" s="53"/>
      <c r="V23" s="54"/>
      <c r="W23" s="51"/>
      <c r="X23" s="1"/>
      <c r="Y23" s="1" t="s">
        <v>2892</v>
      </c>
      <c r="Z23" s="1" t="s">
        <v>2893</v>
      </c>
      <c r="AA23" s="1" t="s">
        <v>2894</v>
      </c>
      <c r="AB23" s="1" t="s">
        <v>2895</v>
      </c>
      <c r="AC23" s="1" t="s">
        <v>2896</v>
      </c>
      <c r="AD23" s="1" t="s">
        <v>2897</v>
      </c>
      <c r="AE23" s="1" t="s">
        <v>2898</v>
      </c>
      <c r="AF23" s="1" t="s">
        <v>2899</v>
      </c>
      <c r="AG23" s="1" t="s">
        <v>2900</v>
      </c>
      <c r="AH23" s="1" t="s">
        <v>2901</v>
      </c>
      <c r="AI23" s="1" t="s">
        <v>2902</v>
      </c>
      <c r="AJ23" s="1" t="s">
        <v>2903</v>
      </c>
      <c r="AK23" s="1" t="s">
        <v>2904</v>
      </c>
      <c r="AL23" s="1" t="s">
        <v>2905</v>
      </c>
      <c r="AM23" s="1" t="s">
        <v>2906</v>
      </c>
      <c r="AN23" s="1" t="s">
        <v>2907</v>
      </c>
      <c r="AO23" s="1" t="s">
        <v>2908</v>
      </c>
      <c r="AP23" s="1" t="s">
        <v>2909</v>
      </c>
    </row>
    <row r="24" spans="1:42" ht="13.5" customHeight="1">
      <c r="A24" s="49"/>
      <c r="B24" s="55" t="s">
        <v>2910</v>
      </c>
      <c r="C24" s="52" t="s">
        <v>1034</v>
      </c>
      <c r="D24" s="52" t="s">
        <v>533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4"/>
      <c r="T24" s="54"/>
      <c r="U24" s="53"/>
      <c r="V24" s="54"/>
      <c r="W24" s="51"/>
      <c r="X24" s="1"/>
      <c r="Y24" s="1" t="s">
        <v>2911</v>
      </c>
      <c r="Z24" s="1" t="s">
        <v>2912</v>
      </c>
      <c r="AA24" s="1" t="s">
        <v>2913</v>
      </c>
      <c r="AB24" s="1" t="s">
        <v>2914</v>
      </c>
      <c r="AC24" s="1" t="s">
        <v>2915</v>
      </c>
      <c r="AD24" s="1" t="s">
        <v>2916</v>
      </c>
      <c r="AE24" s="1" t="s">
        <v>2917</v>
      </c>
      <c r="AF24" s="1" t="s">
        <v>2918</v>
      </c>
      <c r="AG24" s="1" t="s">
        <v>2919</v>
      </c>
      <c r="AH24" s="1" t="s">
        <v>2920</v>
      </c>
      <c r="AI24" s="1" t="s">
        <v>2921</v>
      </c>
      <c r="AJ24" s="1" t="s">
        <v>2922</v>
      </c>
      <c r="AK24" s="1" t="s">
        <v>2923</v>
      </c>
      <c r="AL24" s="1" t="s">
        <v>2924</v>
      </c>
      <c r="AM24" s="1" t="s">
        <v>2925</v>
      </c>
      <c r="AN24" s="1" t="s">
        <v>2926</v>
      </c>
      <c r="AO24" s="1" t="s">
        <v>2927</v>
      </c>
      <c r="AP24" s="1" t="s">
        <v>2928</v>
      </c>
    </row>
    <row r="25" spans="1:42" ht="13.5" customHeight="1">
      <c r="A25" s="49"/>
      <c r="B25" s="55" t="s">
        <v>2929</v>
      </c>
      <c r="C25" s="52" t="s">
        <v>1036</v>
      </c>
      <c r="D25" s="52" t="s">
        <v>504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4"/>
      <c r="T25" s="54"/>
      <c r="U25" s="53"/>
      <c r="V25" s="54"/>
      <c r="W25" s="51"/>
      <c r="X25" s="1"/>
      <c r="Y25" s="1" t="s">
        <v>2930</v>
      </c>
      <c r="Z25" s="1" t="s">
        <v>2931</v>
      </c>
      <c r="AA25" s="1" t="s">
        <v>2932</v>
      </c>
      <c r="AB25" s="1" t="s">
        <v>2933</v>
      </c>
      <c r="AC25" s="1" t="s">
        <v>2934</v>
      </c>
      <c r="AD25" s="1" t="s">
        <v>2935</v>
      </c>
      <c r="AE25" s="1" t="s">
        <v>2936</v>
      </c>
      <c r="AF25" s="1" t="s">
        <v>2937</v>
      </c>
      <c r="AG25" s="1" t="s">
        <v>2938</v>
      </c>
      <c r="AH25" s="1" t="s">
        <v>2939</v>
      </c>
      <c r="AI25" s="1" t="s">
        <v>2940</v>
      </c>
      <c r="AJ25" s="1" t="s">
        <v>2941</v>
      </c>
      <c r="AK25" s="1" t="s">
        <v>2942</v>
      </c>
      <c r="AL25" s="1" t="s">
        <v>2943</v>
      </c>
      <c r="AM25" s="1" t="s">
        <v>2944</v>
      </c>
      <c r="AN25" s="1" t="s">
        <v>2945</v>
      </c>
      <c r="AO25" s="1" t="s">
        <v>2946</v>
      </c>
      <c r="AP25" s="1" t="s">
        <v>2947</v>
      </c>
    </row>
    <row r="26" spans="1:42" ht="13.5" customHeight="1">
      <c r="A26" s="49"/>
      <c r="B26" s="55" t="s">
        <v>2948</v>
      </c>
      <c r="C26" s="52" t="s">
        <v>537</v>
      </c>
      <c r="D26" s="52" t="s">
        <v>534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4"/>
      <c r="T26" s="54"/>
      <c r="U26" s="53"/>
      <c r="V26" s="54"/>
      <c r="W26" s="51"/>
      <c r="X26" s="1"/>
      <c r="Y26" s="1" t="s">
        <v>2949</v>
      </c>
      <c r="Z26" s="1" t="s">
        <v>2950</v>
      </c>
      <c r="AA26" s="1" t="s">
        <v>2951</v>
      </c>
      <c r="AB26" s="1" t="s">
        <v>2952</v>
      </c>
      <c r="AC26" s="1" t="s">
        <v>2953</v>
      </c>
      <c r="AD26" s="1" t="s">
        <v>2954</v>
      </c>
      <c r="AE26" s="1" t="s">
        <v>2955</v>
      </c>
      <c r="AF26" s="1" t="s">
        <v>2956</v>
      </c>
      <c r="AG26" s="1" t="s">
        <v>2957</v>
      </c>
      <c r="AH26" s="1" t="s">
        <v>2958</v>
      </c>
      <c r="AI26" s="1" t="s">
        <v>2959</v>
      </c>
      <c r="AJ26" s="1" t="s">
        <v>2960</v>
      </c>
      <c r="AK26" s="1" t="s">
        <v>2961</v>
      </c>
      <c r="AL26" s="1" t="s">
        <v>2962</v>
      </c>
      <c r="AM26" s="1" t="s">
        <v>2963</v>
      </c>
      <c r="AN26" s="1" t="s">
        <v>2964</v>
      </c>
      <c r="AO26" s="1" t="s">
        <v>2965</v>
      </c>
      <c r="AP26" s="1" t="s">
        <v>2966</v>
      </c>
    </row>
    <row r="27" spans="1:42" ht="13.5" customHeight="1">
      <c r="A27" s="49"/>
      <c r="B27" s="55" t="s">
        <v>2967</v>
      </c>
      <c r="C27" s="52" t="s">
        <v>1038</v>
      </c>
      <c r="D27" s="52" t="s">
        <v>535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4"/>
      <c r="T27" s="54"/>
      <c r="U27" s="53"/>
      <c r="V27" s="54"/>
      <c r="W27" s="51"/>
      <c r="X27" s="1"/>
      <c r="Y27" s="1" t="s">
        <v>2968</v>
      </c>
      <c r="Z27" s="1" t="s">
        <v>2969</v>
      </c>
      <c r="AA27" s="1" t="s">
        <v>2970</v>
      </c>
      <c r="AB27" s="1" t="s">
        <v>2971</v>
      </c>
      <c r="AC27" s="1" t="s">
        <v>2972</v>
      </c>
      <c r="AD27" s="1" t="s">
        <v>2973</v>
      </c>
      <c r="AE27" s="1" t="s">
        <v>2974</v>
      </c>
      <c r="AF27" s="1" t="s">
        <v>2975</v>
      </c>
      <c r="AG27" s="1" t="s">
        <v>2976</v>
      </c>
      <c r="AH27" s="1" t="s">
        <v>2977</v>
      </c>
      <c r="AI27" s="1" t="s">
        <v>2978</v>
      </c>
      <c r="AJ27" s="1" t="s">
        <v>2979</v>
      </c>
      <c r="AK27" s="1" t="s">
        <v>2980</v>
      </c>
      <c r="AL27" s="1" t="s">
        <v>2981</v>
      </c>
      <c r="AM27" s="1" t="s">
        <v>2982</v>
      </c>
      <c r="AN27" s="1" t="s">
        <v>2983</v>
      </c>
      <c r="AO27" s="1" t="s">
        <v>2984</v>
      </c>
      <c r="AP27" s="1" t="s">
        <v>2985</v>
      </c>
    </row>
    <row r="28" spans="1:42" ht="13.5" customHeight="1">
      <c r="A28" s="49"/>
      <c r="B28" s="55" t="s">
        <v>2986</v>
      </c>
      <c r="C28" s="52" t="s">
        <v>202</v>
      </c>
      <c r="D28" s="52" t="s">
        <v>536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  <c r="S28" s="54"/>
      <c r="T28" s="54"/>
      <c r="U28" s="53"/>
      <c r="V28" s="54"/>
      <c r="W28" s="51"/>
      <c r="X28" s="1"/>
      <c r="Y28" s="1" t="s">
        <v>2987</v>
      </c>
      <c r="Z28" s="1" t="s">
        <v>2988</v>
      </c>
      <c r="AA28" s="1" t="s">
        <v>2989</v>
      </c>
      <c r="AB28" s="1" t="s">
        <v>2990</v>
      </c>
      <c r="AC28" s="1" t="s">
        <v>2991</v>
      </c>
      <c r="AD28" s="1" t="s">
        <v>2992</v>
      </c>
      <c r="AE28" s="1" t="s">
        <v>2993</v>
      </c>
      <c r="AF28" s="1" t="s">
        <v>2994</v>
      </c>
      <c r="AG28" s="1" t="s">
        <v>2995</v>
      </c>
      <c r="AH28" s="1" t="s">
        <v>2996</v>
      </c>
      <c r="AI28" s="1" t="s">
        <v>2997</v>
      </c>
      <c r="AJ28" s="1" t="s">
        <v>2998</v>
      </c>
      <c r="AK28" s="1" t="s">
        <v>2999</v>
      </c>
      <c r="AL28" s="1" t="s">
        <v>3000</v>
      </c>
      <c r="AM28" s="1" t="s">
        <v>3001</v>
      </c>
      <c r="AN28" s="1" t="s">
        <v>3002</v>
      </c>
      <c r="AO28" s="1" t="s">
        <v>3003</v>
      </c>
      <c r="AP28" s="1" t="s">
        <v>3004</v>
      </c>
    </row>
    <row r="29" spans="1:42" ht="13.5" customHeight="1">
      <c r="A29" s="49"/>
      <c r="B29" s="55" t="s">
        <v>3005</v>
      </c>
      <c r="C29" s="52" t="s">
        <v>1013</v>
      </c>
      <c r="D29" s="52" t="s">
        <v>991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4"/>
      <c r="S29" s="54"/>
      <c r="T29" s="54"/>
      <c r="U29" s="53"/>
      <c r="V29" s="54"/>
      <c r="W29" s="51"/>
      <c r="X29" s="1"/>
      <c r="Y29" s="1" t="s">
        <v>3006</v>
      </c>
      <c r="Z29" s="1" t="s">
        <v>3007</v>
      </c>
      <c r="AA29" s="1" t="s">
        <v>3008</v>
      </c>
      <c r="AB29" s="1" t="s">
        <v>3009</v>
      </c>
      <c r="AC29" s="1" t="s">
        <v>3010</v>
      </c>
      <c r="AD29" s="1" t="s">
        <v>3011</v>
      </c>
      <c r="AE29" s="1" t="s">
        <v>3012</v>
      </c>
      <c r="AF29" s="1" t="s">
        <v>3013</v>
      </c>
      <c r="AG29" s="1" t="s">
        <v>3014</v>
      </c>
      <c r="AH29" s="1" t="s">
        <v>3015</v>
      </c>
      <c r="AI29" s="1" t="s">
        <v>3016</v>
      </c>
      <c r="AJ29" s="1" t="s">
        <v>3017</v>
      </c>
      <c r="AK29" s="1" t="s">
        <v>3018</v>
      </c>
      <c r="AL29" s="1" t="s">
        <v>3019</v>
      </c>
      <c r="AM29" s="1" t="s">
        <v>3020</v>
      </c>
      <c r="AN29" s="1" t="s">
        <v>3021</v>
      </c>
      <c r="AO29" s="1" t="s">
        <v>3022</v>
      </c>
      <c r="AP29" s="1" t="s">
        <v>3023</v>
      </c>
    </row>
    <row r="30" spans="1:42" ht="13.5" customHeight="1">
      <c r="A30" s="49"/>
      <c r="B30" s="52" t="s">
        <v>3024</v>
      </c>
      <c r="C30" s="52" t="s">
        <v>4680</v>
      </c>
      <c r="D30" s="52" t="s">
        <v>992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1"/>
      <c r="X30" s="1"/>
      <c r="Y30" s="1" t="s">
        <v>3025</v>
      </c>
      <c r="Z30" s="1" t="s">
        <v>3026</v>
      </c>
      <c r="AA30" s="1" t="s">
        <v>3027</v>
      </c>
      <c r="AB30" s="1" t="s">
        <v>3028</v>
      </c>
      <c r="AC30" s="1" t="s">
        <v>3029</v>
      </c>
      <c r="AD30" s="1" t="s">
        <v>3030</v>
      </c>
      <c r="AE30" s="1" t="s">
        <v>3031</v>
      </c>
      <c r="AF30" s="1" t="s">
        <v>3032</v>
      </c>
      <c r="AG30" s="1" t="s">
        <v>3033</v>
      </c>
      <c r="AH30" s="1" t="s">
        <v>3034</v>
      </c>
      <c r="AI30" s="1" t="s">
        <v>3035</v>
      </c>
      <c r="AJ30" s="1" t="s">
        <v>3036</v>
      </c>
      <c r="AK30" s="1" t="s">
        <v>3037</v>
      </c>
      <c r="AL30" s="1" t="s">
        <v>3038</v>
      </c>
      <c r="AM30" s="1" t="s">
        <v>3039</v>
      </c>
      <c r="AN30" s="1" t="s">
        <v>3040</v>
      </c>
      <c r="AO30" s="1" t="s">
        <v>3041</v>
      </c>
      <c r="AP30" s="1" t="s">
        <v>3042</v>
      </c>
    </row>
    <row r="31" spans="1:42" ht="13.5" customHeight="1">
      <c r="A31" s="49"/>
      <c r="B31" s="55" t="s">
        <v>3043</v>
      </c>
      <c r="C31" s="52" t="s">
        <v>3044</v>
      </c>
      <c r="D31" s="52" t="s">
        <v>78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54"/>
      <c r="T31" s="54"/>
      <c r="U31" s="53"/>
      <c r="V31" s="54"/>
      <c r="W31" s="51"/>
      <c r="X31" s="1"/>
      <c r="Y31" s="1" t="s">
        <v>3045</v>
      </c>
      <c r="Z31" s="1" t="s">
        <v>3046</v>
      </c>
      <c r="AA31" s="1" t="s">
        <v>3047</v>
      </c>
      <c r="AB31" s="1" t="s">
        <v>3048</v>
      </c>
      <c r="AC31" s="1" t="s">
        <v>3049</v>
      </c>
      <c r="AD31" s="1" t="s">
        <v>3050</v>
      </c>
      <c r="AE31" s="1" t="s">
        <v>3051</v>
      </c>
      <c r="AF31" s="1" t="s">
        <v>3052</v>
      </c>
      <c r="AG31" s="1" t="s">
        <v>3053</v>
      </c>
      <c r="AH31" s="1" t="s">
        <v>3054</v>
      </c>
      <c r="AI31" s="1" t="s">
        <v>3055</v>
      </c>
      <c r="AJ31" s="1" t="s">
        <v>3056</v>
      </c>
      <c r="AK31" s="1" t="s">
        <v>3057</v>
      </c>
      <c r="AL31" s="1" t="s">
        <v>3058</v>
      </c>
      <c r="AM31" s="1" t="s">
        <v>3059</v>
      </c>
      <c r="AN31" s="1" t="s">
        <v>3060</v>
      </c>
      <c r="AO31" s="1" t="s">
        <v>3061</v>
      </c>
      <c r="AP31" s="1" t="s">
        <v>3062</v>
      </c>
    </row>
    <row r="32" spans="1:42" ht="13.5" customHeight="1">
      <c r="A32" s="49"/>
      <c r="B32" s="55" t="s">
        <v>3063</v>
      </c>
      <c r="C32" s="52" t="s">
        <v>3064</v>
      </c>
      <c r="D32" s="52" t="s">
        <v>993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54"/>
      <c r="T32" s="54"/>
      <c r="U32" s="53"/>
      <c r="V32" s="54"/>
      <c r="W32" s="51"/>
      <c r="X32" s="1"/>
      <c r="Y32" s="1" t="s">
        <v>3065</v>
      </c>
      <c r="Z32" s="1" t="s">
        <v>3066</v>
      </c>
      <c r="AA32" s="1" t="s">
        <v>3067</v>
      </c>
      <c r="AB32" s="1" t="s">
        <v>3068</v>
      </c>
      <c r="AC32" s="1" t="s">
        <v>3069</v>
      </c>
      <c r="AD32" s="1" t="s">
        <v>3070</v>
      </c>
      <c r="AE32" s="1" t="s">
        <v>3071</v>
      </c>
      <c r="AF32" s="1" t="s">
        <v>3072</v>
      </c>
      <c r="AG32" s="1" t="s">
        <v>3073</v>
      </c>
      <c r="AH32" s="1" t="s">
        <v>3074</v>
      </c>
      <c r="AI32" s="1" t="s">
        <v>3075</v>
      </c>
      <c r="AJ32" s="1" t="s">
        <v>3076</v>
      </c>
      <c r="AK32" s="1" t="s">
        <v>3077</v>
      </c>
      <c r="AL32" s="1" t="s">
        <v>3078</v>
      </c>
      <c r="AM32" s="1" t="s">
        <v>3079</v>
      </c>
      <c r="AN32" s="1" t="s">
        <v>3080</v>
      </c>
      <c r="AO32" s="1" t="s">
        <v>3081</v>
      </c>
      <c r="AP32" s="1" t="s">
        <v>3082</v>
      </c>
    </row>
    <row r="33" spans="1:42" ht="13.5" customHeight="1">
      <c r="A33" s="49"/>
      <c r="B33" s="55" t="s">
        <v>3083</v>
      </c>
      <c r="C33" s="52" t="s">
        <v>529</v>
      </c>
      <c r="D33" s="52" t="s">
        <v>994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4"/>
      <c r="T33" s="54"/>
      <c r="U33" s="53"/>
      <c r="V33" s="54"/>
      <c r="W33" s="51"/>
      <c r="X33" s="1"/>
      <c r="Y33" s="1" t="s">
        <v>3084</v>
      </c>
      <c r="Z33" s="1" t="s">
        <v>3085</v>
      </c>
      <c r="AA33" s="1" t="s">
        <v>3086</v>
      </c>
      <c r="AB33" s="1" t="s">
        <v>3087</v>
      </c>
      <c r="AC33" s="1" t="s">
        <v>3088</v>
      </c>
      <c r="AD33" s="1" t="s">
        <v>3089</v>
      </c>
      <c r="AE33" s="1" t="s">
        <v>3090</v>
      </c>
      <c r="AF33" s="1" t="s">
        <v>3091</v>
      </c>
      <c r="AG33" s="1" t="s">
        <v>3092</v>
      </c>
      <c r="AH33" s="1" t="s">
        <v>3093</v>
      </c>
      <c r="AI33" s="1" t="s">
        <v>3094</v>
      </c>
      <c r="AJ33" s="1" t="s">
        <v>3095</v>
      </c>
      <c r="AK33" s="1" t="s">
        <v>3096</v>
      </c>
      <c r="AL33" s="1" t="s">
        <v>3097</v>
      </c>
      <c r="AM33" s="1" t="s">
        <v>3098</v>
      </c>
      <c r="AN33" s="1" t="s">
        <v>3099</v>
      </c>
      <c r="AO33" s="1" t="s">
        <v>3100</v>
      </c>
      <c r="AP33" s="1" t="s">
        <v>3101</v>
      </c>
    </row>
    <row r="34" spans="1:42" ht="13.5" customHeight="1">
      <c r="A34" s="49"/>
      <c r="B34" s="55" t="s">
        <v>3102</v>
      </c>
      <c r="C34" s="52" t="s">
        <v>4681</v>
      </c>
      <c r="D34" s="52" t="s">
        <v>995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/>
      <c r="S34" s="54"/>
      <c r="T34" s="54"/>
      <c r="U34" s="53"/>
      <c r="V34" s="54"/>
      <c r="W34" s="51"/>
      <c r="X34" s="1"/>
      <c r="Y34" s="1" t="s">
        <v>3103</v>
      </c>
      <c r="Z34" s="1" t="s">
        <v>3104</v>
      </c>
      <c r="AA34" s="1" t="s">
        <v>3105</v>
      </c>
      <c r="AB34" s="1" t="s">
        <v>3106</v>
      </c>
      <c r="AC34" s="1" t="s">
        <v>3107</v>
      </c>
      <c r="AD34" s="1" t="s">
        <v>3108</v>
      </c>
      <c r="AE34" s="1" t="s">
        <v>3109</v>
      </c>
      <c r="AF34" s="1" t="s">
        <v>3110</v>
      </c>
      <c r="AG34" s="1" t="s">
        <v>3111</v>
      </c>
      <c r="AH34" s="1" t="s">
        <v>3112</v>
      </c>
      <c r="AI34" s="1" t="s">
        <v>3113</v>
      </c>
      <c r="AJ34" s="1" t="s">
        <v>3114</v>
      </c>
      <c r="AK34" s="1" t="s">
        <v>3115</v>
      </c>
      <c r="AL34" s="1" t="s">
        <v>3116</v>
      </c>
      <c r="AM34" s="1" t="s">
        <v>3117</v>
      </c>
      <c r="AN34" s="1" t="s">
        <v>3118</v>
      </c>
      <c r="AO34" s="1" t="s">
        <v>3119</v>
      </c>
      <c r="AP34" s="1" t="s">
        <v>3120</v>
      </c>
    </row>
    <row r="35" spans="1:42" ht="13.5" customHeight="1">
      <c r="A35" s="49"/>
      <c r="B35" s="55" t="s">
        <v>3121</v>
      </c>
      <c r="C35" s="52" t="s">
        <v>536</v>
      </c>
      <c r="D35" s="52" t="s">
        <v>996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  <c r="S35" s="54"/>
      <c r="T35" s="54"/>
      <c r="U35" s="53"/>
      <c r="V35" s="54"/>
      <c r="W35" s="51"/>
      <c r="X35" s="1"/>
      <c r="Y35" s="1" t="s">
        <v>3122</v>
      </c>
      <c r="Z35" s="1" t="s">
        <v>3123</v>
      </c>
      <c r="AA35" s="1" t="s">
        <v>3124</v>
      </c>
      <c r="AB35" s="1" t="s">
        <v>3125</v>
      </c>
      <c r="AC35" s="1" t="s">
        <v>3126</v>
      </c>
      <c r="AD35" s="1" t="s">
        <v>4162</v>
      </c>
      <c r="AE35" s="1" t="s">
        <v>4163</v>
      </c>
      <c r="AF35" s="1" t="s">
        <v>4164</v>
      </c>
      <c r="AG35" s="1" t="s">
        <v>4165</v>
      </c>
      <c r="AH35" s="1" t="s">
        <v>4166</v>
      </c>
      <c r="AI35" s="1" t="s">
        <v>4167</v>
      </c>
      <c r="AJ35" s="1" t="s">
        <v>4168</v>
      </c>
      <c r="AK35" s="1" t="s">
        <v>4169</v>
      </c>
      <c r="AL35" s="1" t="s">
        <v>4170</v>
      </c>
      <c r="AM35" s="1" t="s">
        <v>4171</v>
      </c>
      <c r="AN35" s="1" t="s">
        <v>4172</v>
      </c>
      <c r="AO35" s="1" t="s">
        <v>4173</v>
      </c>
      <c r="AP35" s="1" t="s">
        <v>4174</v>
      </c>
    </row>
    <row r="36" spans="1:42" ht="13.5" customHeight="1">
      <c r="A36" s="49"/>
      <c r="B36" s="55" t="s">
        <v>4175</v>
      </c>
      <c r="C36" s="52" t="s">
        <v>524</v>
      </c>
      <c r="D36" s="52" t="s">
        <v>524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4"/>
      <c r="S36" s="54"/>
      <c r="T36" s="54"/>
      <c r="U36" s="53"/>
      <c r="V36" s="54"/>
      <c r="W36" s="51"/>
      <c r="X36" s="1"/>
      <c r="Y36" s="1" t="s">
        <v>4176</v>
      </c>
      <c r="Z36" s="1" t="s">
        <v>4177</v>
      </c>
      <c r="AA36" s="1" t="s">
        <v>4178</v>
      </c>
      <c r="AB36" s="1" t="s">
        <v>4179</v>
      </c>
      <c r="AC36" s="1" t="s">
        <v>4180</v>
      </c>
      <c r="AD36" s="1" t="s">
        <v>4181</v>
      </c>
      <c r="AE36" s="1" t="s">
        <v>4182</v>
      </c>
      <c r="AF36" s="1" t="s">
        <v>4183</v>
      </c>
      <c r="AG36" s="1" t="s">
        <v>4184</v>
      </c>
      <c r="AH36" s="1" t="s">
        <v>4185</v>
      </c>
      <c r="AI36" s="1" t="s">
        <v>4186</v>
      </c>
      <c r="AJ36" s="1" t="s">
        <v>4187</v>
      </c>
      <c r="AK36" s="1" t="s">
        <v>4188</v>
      </c>
      <c r="AL36" s="1" t="s">
        <v>4189</v>
      </c>
      <c r="AM36" s="1" t="s">
        <v>4190</v>
      </c>
      <c r="AN36" s="1" t="s">
        <v>4191</v>
      </c>
      <c r="AO36" s="1" t="s">
        <v>4192</v>
      </c>
      <c r="AP36" s="1" t="s">
        <v>4193</v>
      </c>
    </row>
    <row r="37" spans="1:42" ht="13.5" customHeight="1">
      <c r="A37" s="49"/>
      <c r="B37" s="55" t="s">
        <v>4194</v>
      </c>
      <c r="C37" s="52" t="s">
        <v>1009</v>
      </c>
      <c r="D37" s="52" t="s">
        <v>537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  <c r="S37" s="54"/>
      <c r="T37" s="54"/>
      <c r="U37" s="53"/>
      <c r="V37" s="54"/>
      <c r="W37" s="51"/>
      <c r="X37" s="1"/>
      <c r="Y37" s="1" t="s">
        <v>4195</v>
      </c>
      <c r="Z37" s="1" t="s">
        <v>4196</v>
      </c>
      <c r="AA37" s="1" t="s">
        <v>4197</v>
      </c>
      <c r="AB37" s="1" t="s">
        <v>4198</v>
      </c>
      <c r="AC37" s="1" t="s">
        <v>4199</v>
      </c>
      <c r="AD37" s="1" t="s">
        <v>4200</v>
      </c>
      <c r="AE37" s="1" t="s">
        <v>4201</v>
      </c>
      <c r="AF37" s="1" t="s">
        <v>4202</v>
      </c>
      <c r="AG37" s="1" t="s">
        <v>4203</v>
      </c>
      <c r="AH37" s="1" t="s">
        <v>4204</v>
      </c>
      <c r="AI37" s="1" t="s">
        <v>4205</v>
      </c>
      <c r="AJ37" s="1" t="s">
        <v>4206</v>
      </c>
      <c r="AK37" s="1" t="s">
        <v>4207</v>
      </c>
      <c r="AL37" s="1" t="s">
        <v>4208</v>
      </c>
      <c r="AM37" s="1" t="s">
        <v>4209</v>
      </c>
      <c r="AN37" s="1" t="s">
        <v>4210</v>
      </c>
      <c r="AO37" s="1" t="s">
        <v>4211</v>
      </c>
      <c r="AP37" s="1" t="s">
        <v>4212</v>
      </c>
    </row>
    <row r="38" spans="1:42" ht="13.5" customHeight="1">
      <c r="A38" s="49"/>
      <c r="B38" s="55" t="s">
        <v>4213</v>
      </c>
      <c r="C38" s="52" t="s">
        <v>1015</v>
      </c>
      <c r="D38" s="52" t="s">
        <v>997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  <c r="S38" s="54"/>
      <c r="T38" s="54"/>
      <c r="U38" s="53"/>
      <c r="V38" s="54"/>
      <c r="W38" s="51"/>
      <c r="X38" s="1"/>
      <c r="Y38" s="1" t="s">
        <v>4214</v>
      </c>
      <c r="Z38" s="1" t="s">
        <v>4215</v>
      </c>
      <c r="AA38" s="1" t="s">
        <v>4216</v>
      </c>
      <c r="AB38" s="1" t="s">
        <v>4217</v>
      </c>
      <c r="AC38" s="1" t="s">
        <v>4218</v>
      </c>
      <c r="AD38" s="1" t="s">
        <v>4219</v>
      </c>
      <c r="AE38" s="1" t="s">
        <v>4220</v>
      </c>
      <c r="AF38" s="1" t="s">
        <v>4221</v>
      </c>
      <c r="AG38" s="1" t="s">
        <v>4222</v>
      </c>
      <c r="AH38" s="1" t="s">
        <v>4223</v>
      </c>
      <c r="AI38" s="1" t="s">
        <v>4224</v>
      </c>
      <c r="AJ38" s="1" t="s">
        <v>4225</v>
      </c>
      <c r="AK38" s="1" t="s">
        <v>4226</v>
      </c>
      <c r="AL38" s="1" t="s">
        <v>4227</v>
      </c>
      <c r="AM38" s="1" t="s">
        <v>4228</v>
      </c>
      <c r="AN38" s="1" t="s">
        <v>4229</v>
      </c>
      <c r="AO38" s="1" t="s">
        <v>4230</v>
      </c>
      <c r="AP38" s="1" t="s">
        <v>4231</v>
      </c>
    </row>
    <row r="39" spans="1:42" ht="13.5" customHeight="1">
      <c r="A39" s="49"/>
      <c r="B39" s="55" t="s">
        <v>4232</v>
      </c>
      <c r="C39" s="52" t="s">
        <v>1017</v>
      </c>
      <c r="D39" s="52" t="s">
        <v>998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  <c r="S39" s="54"/>
      <c r="T39" s="54"/>
      <c r="U39" s="53"/>
      <c r="V39" s="54"/>
      <c r="W39" s="51"/>
      <c r="X39" s="1"/>
      <c r="Y39" s="1" t="s">
        <v>4233</v>
      </c>
      <c r="Z39" s="1" t="s">
        <v>4234</v>
      </c>
      <c r="AA39" s="1" t="s">
        <v>4235</v>
      </c>
      <c r="AB39" s="1" t="s">
        <v>4236</v>
      </c>
      <c r="AC39" s="1" t="s">
        <v>4237</v>
      </c>
      <c r="AD39" s="1" t="s">
        <v>4238</v>
      </c>
      <c r="AE39" s="1" t="s">
        <v>4239</v>
      </c>
      <c r="AF39" s="1" t="s">
        <v>4240</v>
      </c>
      <c r="AG39" s="1" t="s">
        <v>4241</v>
      </c>
      <c r="AH39" s="1" t="s">
        <v>4242</v>
      </c>
      <c r="AI39" s="1" t="s">
        <v>4243</v>
      </c>
      <c r="AJ39" s="1" t="s">
        <v>4244</v>
      </c>
      <c r="AK39" s="1" t="s">
        <v>4245</v>
      </c>
      <c r="AL39" s="1" t="s">
        <v>4246</v>
      </c>
      <c r="AM39" s="1" t="s">
        <v>4247</v>
      </c>
      <c r="AN39" s="1" t="s">
        <v>4248</v>
      </c>
      <c r="AO39" s="1" t="s">
        <v>4249</v>
      </c>
      <c r="AP39" s="1" t="s">
        <v>4250</v>
      </c>
    </row>
    <row r="40" spans="1:42" ht="13.5" customHeight="1">
      <c r="A40" s="49"/>
      <c r="B40" s="55" t="s">
        <v>4251</v>
      </c>
      <c r="C40" s="52" t="s">
        <v>1026</v>
      </c>
      <c r="D40" s="52" t="s">
        <v>999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54"/>
      <c r="T40" s="54"/>
      <c r="U40" s="53"/>
      <c r="V40" s="54"/>
      <c r="W40" s="51"/>
      <c r="X40" s="1"/>
      <c r="Y40" s="1" t="s">
        <v>4252</v>
      </c>
      <c r="Z40" s="1" t="s">
        <v>4253</v>
      </c>
      <c r="AA40" s="1" t="s">
        <v>4254</v>
      </c>
      <c r="AB40" s="1" t="s">
        <v>4255</v>
      </c>
      <c r="AC40" s="1" t="s">
        <v>4256</v>
      </c>
      <c r="AD40" s="1" t="s">
        <v>4257</v>
      </c>
      <c r="AE40" s="1" t="s">
        <v>4258</v>
      </c>
      <c r="AF40" s="1" t="s">
        <v>4259</v>
      </c>
      <c r="AG40" s="1" t="s">
        <v>4260</v>
      </c>
      <c r="AH40" s="1" t="s">
        <v>4261</v>
      </c>
      <c r="AI40" s="1" t="s">
        <v>4262</v>
      </c>
      <c r="AJ40" s="1" t="s">
        <v>4263</v>
      </c>
      <c r="AK40" s="1" t="s">
        <v>4264</v>
      </c>
      <c r="AL40" s="1" t="s">
        <v>4265</v>
      </c>
      <c r="AM40" s="1" t="s">
        <v>4266</v>
      </c>
      <c r="AN40" s="1" t="s">
        <v>4267</v>
      </c>
      <c r="AO40" s="1" t="s">
        <v>4268</v>
      </c>
      <c r="AP40" s="1" t="s">
        <v>4269</v>
      </c>
    </row>
    <row r="41" spans="1:42" ht="13.5" customHeight="1">
      <c r="A41" s="49"/>
      <c r="B41" s="55" t="s">
        <v>4270</v>
      </c>
      <c r="C41" s="52" t="s">
        <v>1008</v>
      </c>
      <c r="D41" s="52" t="s">
        <v>1000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54"/>
      <c r="T41" s="54"/>
      <c r="U41" s="53"/>
      <c r="V41" s="54"/>
      <c r="W41" s="51"/>
      <c r="X41" s="1"/>
      <c r="Y41" s="1" t="s">
        <v>4271</v>
      </c>
      <c r="Z41" s="1" t="s">
        <v>4272</v>
      </c>
      <c r="AA41" s="1" t="s">
        <v>4273</v>
      </c>
      <c r="AB41" s="1" t="s">
        <v>4274</v>
      </c>
      <c r="AC41" s="1" t="s">
        <v>4275</v>
      </c>
      <c r="AD41" s="1" t="s">
        <v>4276</v>
      </c>
      <c r="AE41" s="1" t="s">
        <v>4277</v>
      </c>
      <c r="AF41" s="1" t="s">
        <v>4278</v>
      </c>
      <c r="AG41" s="1" t="s">
        <v>4279</v>
      </c>
      <c r="AH41" s="1" t="s">
        <v>4280</v>
      </c>
      <c r="AI41" s="1" t="s">
        <v>4281</v>
      </c>
      <c r="AJ41" s="1" t="s">
        <v>4282</v>
      </c>
      <c r="AK41" s="1" t="s">
        <v>4283</v>
      </c>
      <c r="AL41" s="1" t="s">
        <v>4284</v>
      </c>
      <c r="AM41" s="1" t="s">
        <v>4285</v>
      </c>
      <c r="AN41" s="1" t="s">
        <v>4286</v>
      </c>
      <c r="AO41" s="1" t="s">
        <v>4287</v>
      </c>
      <c r="AP41" s="1" t="s">
        <v>4288</v>
      </c>
    </row>
    <row r="42" spans="1:42" ht="13.5" customHeight="1">
      <c r="A42" s="49"/>
      <c r="B42" s="52" t="s">
        <v>4289</v>
      </c>
      <c r="C42" s="52" t="s">
        <v>4682</v>
      </c>
      <c r="D42" s="52" t="s">
        <v>1001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1"/>
      <c r="X42" s="1"/>
      <c r="Y42" s="1" t="s">
        <v>4290</v>
      </c>
      <c r="Z42" s="1" t="s">
        <v>4291</v>
      </c>
      <c r="AA42" s="1" t="s">
        <v>4292</v>
      </c>
      <c r="AB42" s="1" t="s">
        <v>4293</v>
      </c>
      <c r="AC42" s="1" t="s">
        <v>4294</v>
      </c>
      <c r="AD42" s="1" t="s">
        <v>4295</v>
      </c>
      <c r="AE42" s="1" t="s">
        <v>4296</v>
      </c>
      <c r="AF42" s="1" t="s">
        <v>4297</v>
      </c>
      <c r="AG42" s="1" t="s">
        <v>4298</v>
      </c>
      <c r="AH42" s="1" t="s">
        <v>4299</v>
      </c>
      <c r="AI42" s="1" t="s">
        <v>4300</v>
      </c>
      <c r="AJ42" s="1" t="s">
        <v>4301</v>
      </c>
      <c r="AK42" s="1" t="s">
        <v>4302</v>
      </c>
      <c r="AL42" s="1" t="s">
        <v>4303</v>
      </c>
      <c r="AM42" s="1" t="s">
        <v>4304</v>
      </c>
      <c r="AN42" s="1" t="s">
        <v>4305</v>
      </c>
      <c r="AO42" s="1" t="s">
        <v>4306</v>
      </c>
      <c r="AP42" s="1" t="s">
        <v>4307</v>
      </c>
    </row>
    <row r="43" spans="1:42" ht="13.5" customHeight="1">
      <c r="A43" s="49"/>
      <c r="B43" s="55" t="s">
        <v>4308</v>
      </c>
      <c r="C43" s="52" t="s">
        <v>1046</v>
      </c>
      <c r="D43" s="52" t="s">
        <v>1002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4"/>
      <c r="S43" s="54"/>
      <c r="T43" s="54"/>
      <c r="U43" s="53"/>
      <c r="V43" s="54"/>
      <c r="W43" s="51"/>
      <c r="X43" s="1"/>
      <c r="Y43" s="1" t="s">
        <v>4309</v>
      </c>
      <c r="Z43" s="1" t="s">
        <v>4310</v>
      </c>
      <c r="AA43" s="1" t="s">
        <v>4311</v>
      </c>
      <c r="AB43" s="1" t="s">
        <v>4312</v>
      </c>
      <c r="AC43" s="1" t="s">
        <v>4313</v>
      </c>
      <c r="AD43" s="1" t="s">
        <v>4314</v>
      </c>
      <c r="AE43" s="1" t="s">
        <v>4315</v>
      </c>
      <c r="AF43" s="1" t="s">
        <v>4316</v>
      </c>
      <c r="AG43" s="1" t="s">
        <v>4317</v>
      </c>
      <c r="AH43" s="1" t="s">
        <v>4318</v>
      </c>
      <c r="AI43" s="1" t="s">
        <v>4319</v>
      </c>
      <c r="AJ43" s="1" t="s">
        <v>4320</v>
      </c>
      <c r="AK43" s="1" t="s">
        <v>4321</v>
      </c>
      <c r="AL43" s="1" t="s">
        <v>4322</v>
      </c>
      <c r="AM43" s="1" t="s">
        <v>4323</v>
      </c>
      <c r="AN43" s="1" t="s">
        <v>4324</v>
      </c>
      <c r="AO43" s="1" t="s">
        <v>4325</v>
      </c>
      <c r="AP43" s="1" t="s">
        <v>4326</v>
      </c>
    </row>
    <row r="44" spans="1:42" ht="13.5" customHeight="1">
      <c r="A44" s="49"/>
      <c r="B44" s="55" t="s">
        <v>4327</v>
      </c>
      <c r="C44" s="52" t="s">
        <v>4328</v>
      </c>
      <c r="D44" s="52" t="s">
        <v>1003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4"/>
      <c r="S44" s="54"/>
      <c r="T44" s="54"/>
      <c r="U44" s="53"/>
      <c r="V44" s="54"/>
      <c r="W44" s="51"/>
      <c r="X44" s="1"/>
      <c r="Y44" s="1" t="s">
        <v>4329</v>
      </c>
      <c r="Z44" s="1" t="s">
        <v>4330</v>
      </c>
      <c r="AA44" s="1" t="s">
        <v>4331</v>
      </c>
      <c r="AB44" s="1" t="s">
        <v>4332</v>
      </c>
      <c r="AC44" s="1" t="s">
        <v>4333</v>
      </c>
      <c r="AD44" s="1" t="s">
        <v>4334</v>
      </c>
      <c r="AE44" s="1" t="s">
        <v>4335</v>
      </c>
      <c r="AF44" s="1" t="s">
        <v>4336</v>
      </c>
      <c r="AG44" s="1" t="s">
        <v>4337</v>
      </c>
      <c r="AH44" s="1" t="s">
        <v>4338</v>
      </c>
      <c r="AI44" s="1" t="s">
        <v>4339</v>
      </c>
      <c r="AJ44" s="1" t="s">
        <v>4340</v>
      </c>
      <c r="AK44" s="1" t="s">
        <v>4341</v>
      </c>
      <c r="AL44" s="1" t="s">
        <v>4342</v>
      </c>
      <c r="AM44" s="1" t="s">
        <v>4343</v>
      </c>
      <c r="AN44" s="1" t="s">
        <v>4344</v>
      </c>
      <c r="AO44" s="1" t="s">
        <v>4345</v>
      </c>
      <c r="AP44" s="1" t="s">
        <v>4346</v>
      </c>
    </row>
    <row r="45" spans="1:42" ht="13.5" customHeight="1">
      <c r="A45" s="49"/>
      <c r="B45" s="55" t="s">
        <v>4347</v>
      </c>
      <c r="C45" s="52" t="s">
        <v>593</v>
      </c>
      <c r="D45" s="52" t="s">
        <v>1004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4"/>
      <c r="S45" s="54"/>
      <c r="T45" s="54"/>
      <c r="U45" s="53"/>
      <c r="V45" s="54"/>
      <c r="W45" s="51"/>
      <c r="X45" s="1"/>
      <c r="Y45" s="1" t="s">
        <v>4348</v>
      </c>
      <c r="Z45" s="1" t="s">
        <v>4349</v>
      </c>
      <c r="AA45" s="1" t="s">
        <v>4350</v>
      </c>
      <c r="AB45" s="1" t="s">
        <v>4351</v>
      </c>
      <c r="AC45" s="1" t="s">
        <v>4352</v>
      </c>
      <c r="AD45" s="1" t="s">
        <v>4353</v>
      </c>
      <c r="AE45" s="1" t="s">
        <v>4354</v>
      </c>
      <c r="AF45" s="1" t="s">
        <v>4355</v>
      </c>
      <c r="AG45" s="1" t="s">
        <v>4356</v>
      </c>
      <c r="AH45" s="1" t="s">
        <v>4357</v>
      </c>
      <c r="AI45" s="1" t="s">
        <v>4358</v>
      </c>
      <c r="AJ45" s="1" t="s">
        <v>4359</v>
      </c>
      <c r="AK45" s="1" t="s">
        <v>4360</v>
      </c>
      <c r="AL45" s="1" t="s">
        <v>4361</v>
      </c>
      <c r="AM45" s="1" t="s">
        <v>4362</v>
      </c>
      <c r="AN45" s="1" t="s">
        <v>4363</v>
      </c>
      <c r="AO45" s="1" t="s">
        <v>4364</v>
      </c>
      <c r="AP45" s="1" t="s">
        <v>4365</v>
      </c>
    </row>
    <row r="46" spans="1:42" ht="13.5" customHeight="1">
      <c r="A46" s="49"/>
      <c r="B46" s="55" t="s">
        <v>4366</v>
      </c>
      <c r="C46" s="52" t="s">
        <v>530</v>
      </c>
      <c r="D46" s="52" t="s">
        <v>1005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  <c r="S46" s="54"/>
      <c r="T46" s="54"/>
      <c r="U46" s="53"/>
      <c r="V46" s="54"/>
      <c r="W46" s="51"/>
      <c r="X46" s="1"/>
      <c r="Y46" s="1" t="s">
        <v>4367</v>
      </c>
      <c r="Z46" s="1" t="s">
        <v>4368</v>
      </c>
      <c r="AA46" s="1" t="s">
        <v>4369</v>
      </c>
      <c r="AB46" s="1" t="s">
        <v>4370</v>
      </c>
      <c r="AC46" s="1" t="s">
        <v>4371</v>
      </c>
      <c r="AD46" s="1" t="s">
        <v>4372</v>
      </c>
      <c r="AE46" s="1" t="s">
        <v>4373</v>
      </c>
      <c r="AF46" s="1" t="s">
        <v>4374</v>
      </c>
      <c r="AG46" s="1" t="s">
        <v>4375</v>
      </c>
      <c r="AH46" s="1" t="s">
        <v>4376</v>
      </c>
      <c r="AI46" s="1" t="s">
        <v>4377</v>
      </c>
      <c r="AJ46" s="1" t="s">
        <v>4378</v>
      </c>
      <c r="AK46" s="1" t="s">
        <v>4379</v>
      </c>
      <c r="AL46" s="1" t="s">
        <v>4380</v>
      </c>
      <c r="AM46" s="1" t="s">
        <v>4381</v>
      </c>
      <c r="AN46" s="1" t="s">
        <v>4382</v>
      </c>
      <c r="AO46" s="1" t="s">
        <v>4383</v>
      </c>
      <c r="AP46" s="1" t="s">
        <v>4384</v>
      </c>
    </row>
    <row r="47" spans="1:42" ht="13.5" customHeight="1">
      <c r="A47" s="49"/>
      <c r="B47" s="55" t="s">
        <v>4385</v>
      </c>
      <c r="C47" s="52" t="s">
        <v>535</v>
      </c>
      <c r="D47" s="52" t="s">
        <v>1006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  <c r="S47" s="54"/>
      <c r="T47" s="54"/>
      <c r="U47" s="53"/>
      <c r="V47" s="54"/>
      <c r="W47" s="51"/>
      <c r="X47" s="1"/>
      <c r="Y47" s="1" t="s">
        <v>4386</v>
      </c>
      <c r="Z47" s="1" t="s">
        <v>4387</v>
      </c>
      <c r="AA47" s="1" t="s">
        <v>4388</v>
      </c>
      <c r="AB47" s="1" t="s">
        <v>4389</v>
      </c>
      <c r="AC47" s="1" t="s">
        <v>4390</v>
      </c>
      <c r="AD47" s="1" t="s">
        <v>4391</v>
      </c>
      <c r="AE47" s="1" t="s">
        <v>4392</v>
      </c>
      <c r="AF47" s="1" t="s">
        <v>4393</v>
      </c>
      <c r="AG47" s="1" t="s">
        <v>4394</v>
      </c>
      <c r="AH47" s="1" t="s">
        <v>4395</v>
      </c>
      <c r="AI47" s="1" t="s">
        <v>4396</v>
      </c>
      <c r="AJ47" s="1" t="s">
        <v>4397</v>
      </c>
      <c r="AK47" s="1" t="s">
        <v>4398</v>
      </c>
      <c r="AL47" s="1" t="s">
        <v>4399</v>
      </c>
      <c r="AM47" s="1" t="s">
        <v>4400</v>
      </c>
      <c r="AN47" s="1" t="s">
        <v>4401</v>
      </c>
      <c r="AO47" s="1" t="s">
        <v>4402</v>
      </c>
      <c r="AP47" s="1" t="s">
        <v>4403</v>
      </c>
    </row>
    <row r="48" spans="1:42" ht="13.5" customHeight="1">
      <c r="A48" s="49"/>
      <c r="B48" s="55" t="s">
        <v>4404</v>
      </c>
      <c r="C48" s="52" t="s">
        <v>1028</v>
      </c>
      <c r="D48" s="52" t="s">
        <v>1007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4"/>
      <c r="S48" s="54"/>
      <c r="T48" s="54"/>
      <c r="U48" s="53"/>
      <c r="V48" s="54"/>
      <c r="W48" s="51"/>
      <c r="X48" s="1"/>
      <c r="Y48" s="1" t="s">
        <v>4405</v>
      </c>
      <c r="Z48" s="1" t="s">
        <v>4406</v>
      </c>
      <c r="AA48" s="1" t="s">
        <v>4407</v>
      </c>
      <c r="AB48" s="1" t="s">
        <v>4408</v>
      </c>
      <c r="AC48" s="1" t="s">
        <v>4409</v>
      </c>
      <c r="AD48" s="1" t="s">
        <v>4410</v>
      </c>
      <c r="AE48" s="1" t="s">
        <v>4411</v>
      </c>
      <c r="AF48" s="1" t="s">
        <v>4412</v>
      </c>
      <c r="AG48" s="1" t="s">
        <v>4413</v>
      </c>
      <c r="AH48" s="1" t="s">
        <v>4414</v>
      </c>
      <c r="AI48" s="1" t="s">
        <v>4415</v>
      </c>
      <c r="AJ48" s="1" t="s">
        <v>4416</v>
      </c>
      <c r="AK48" s="1" t="s">
        <v>4417</v>
      </c>
      <c r="AL48" s="1" t="s">
        <v>4418</v>
      </c>
      <c r="AM48" s="1" t="s">
        <v>4419</v>
      </c>
      <c r="AN48" s="1" t="s">
        <v>4420</v>
      </c>
      <c r="AO48" s="1" t="s">
        <v>4421</v>
      </c>
      <c r="AP48" s="1" t="s">
        <v>4422</v>
      </c>
    </row>
    <row r="49" spans="1:42" ht="13.5" customHeight="1">
      <c r="A49" s="49"/>
      <c r="B49" s="52" t="s">
        <v>4423</v>
      </c>
      <c r="C49" s="52" t="s">
        <v>4683</v>
      </c>
      <c r="D49" s="52" t="s">
        <v>1008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1"/>
      <c r="X49" s="1"/>
      <c r="Y49" s="1" t="s">
        <v>4424</v>
      </c>
      <c r="Z49" s="1" t="s">
        <v>4425</v>
      </c>
      <c r="AA49" s="1" t="s">
        <v>4426</v>
      </c>
      <c r="AB49" s="1" t="s">
        <v>3375</v>
      </c>
      <c r="AC49" s="1" t="s">
        <v>3376</v>
      </c>
      <c r="AD49" s="1" t="s">
        <v>3377</v>
      </c>
      <c r="AE49" s="1" t="s">
        <v>3378</v>
      </c>
      <c r="AF49" s="1" t="s">
        <v>3379</v>
      </c>
      <c r="AG49" s="1" t="s">
        <v>3380</v>
      </c>
      <c r="AH49" s="1" t="s">
        <v>3381</v>
      </c>
      <c r="AI49" s="1" t="s">
        <v>3382</v>
      </c>
      <c r="AJ49" s="1" t="s">
        <v>3383</v>
      </c>
      <c r="AK49" s="1" t="s">
        <v>3384</v>
      </c>
      <c r="AL49" s="1" t="s">
        <v>3385</v>
      </c>
      <c r="AM49" s="1" t="s">
        <v>3386</v>
      </c>
      <c r="AN49" s="1" t="s">
        <v>3387</v>
      </c>
      <c r="AO49" s="1" t="s">
        <v>3388</v>
      </c>
      <c r="AP49" s="1" t="s">
        <v>3389</v>
      </c>
    </row>
    <row r="50" spans="1:42" ht="13.5" customHeight="1">
      <c r="A50" s="49"/>
      <c r="B50" s="55" t="s">
        <v>3390</v>
      </c>
      <c r="C50" s="52" t="s">
        <v>3391</v>
      </c>
      <c r="D50" s="52" t="s">
        <v>1009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4"/>
      <c r="S50" s="54"/>
      <c r="T50" s="54"/>
      <c r="U50" s="53"/>
      <c r="V50" s="54"/>
      <c r="W50" s="51"/>
      <c r="X50" s="1"/>
      <c r="Y50" s="1" t="s">
        <v>3392</v>
      </c>
      <c r="Z50" s="1" t="s">
        <v>3393</v>
      </c>
      <c r="AA50" s="1" t="s">
        <v>3394</v>
      </c>
      <c r="AB50" s="1" t="s">
        <v>3395</v>
      </c>
      <c r="AC50" s="1" t="s">
        <v>3396</v>
      </c>
      <c r="AD50" s="1" t="s">
        <v>3397</v>
      </c>
      <c r="AE50" s="1" t="s">
        <v>3398</v>
      </c>
      <c r="AF50" s="1" t="s">
        <v>3399</v>
      </c>
      <c r="AG50" s="1" t="s">
        <v>3400</v>
      </c>
      <c r="AH50" s="1" t="s">
        <v>3401</v>
      </c>
      <c r="AI50" s="1" t="s">
        <v>3402</v>
      </c>
      <c r="AJ50" s="1" t="s">
        <v>3403</v>
      </c>
      <c r="AK50" s="1" t="s">
        <v>3404</v>
      </c>
      <c r="AL50" s="1" t="s">
        <v>3405</v>
      </c>
      <c r="AM50" s="1" t="s">
        <v>3406</v>
      </c>
      <c r="AN50" s="1" t="s">
        <v>3407</v>
      </c>
      <c r="AO50" s="1" t="s">
        <v>3408</v>
      </c>
      <c r="AP50" s="1" t="s">
        <v>3409</v>
      </c>
    </row>
    <row r="51" spans="1:42" ht="13.5" customHeight="1">
      <c r="A51" s="49"/>
      <c r="B51" s="55" t="s">
        <v>3410</v>
      </c>
      <c r="C51" s="52" t="s">
        <v>996</v>
      </c>
      <c r="D51" s="52" t="s">
        <v>1010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  <c r="S51" s="54"/>
      <c r="T51" s="54"/>
      <c r="U51" s="53"/>
      <c r="V51" s="54"/>
      <c r="W51" s="51"/>
      <c r="X51" s="1"/>
      <c r="Y51" s="1" t="s">
        <v>3411</v>
      </c>
      <c r="Z51" s="1" t="s">
        <v>3412</v>
      </c>
      <c r="AA51" s="1" t="s">
        <v>3413</v>
      </c>
      <c r="AB51" s="1" t="s">
        <v>3414</v>
      </c>
      <c r="AC51" s="1" t="s">
        <v>3415</v>
      </c>
      <c r="AD51" s="1" t="s">
        <v>3416</v>
      </c>
      <c r="AE51" s="1" t="s">
        <v>3417</v>
      </c>
      <c r="AF51" s="1" t="s">
        <v>3418</v>
      </c>
      <c r="AG51" s="1" t="s">
        <v>3419</v>
      </c>
      <c r="AH51" s="1" t="s">
        <v>3420</v>
      </c>
      <c r="AI51" s="1" t="s">
        <v>3421</v>
      </c>
      <c r="AJ51" s="1" t="s">
        <v>3422</v>
      </c>
      <c r="AK51" s="1" t="s">
        <v>3423</v>
      </c>
      <c r="AL51" s="1" t="s">
        <v>3424</v>
      </c>
      <c r="AM51" s="1" t="s">
        <v>3425</v>
      </c>
      <c r="AN51" s="1" t="s">
        <v>3426</v>
      </c>
      <c r="AO51" s="1" t="s">
        <v>3427</v>
      </c>
      <c r="AP51" s="1" t="s">
        <v>3428</v>
      </c>
    </row>
    <row r="52" spans="1:42" ht="13.5" customHeight="1">
      <c r="A52" s="49"/>
      <c r="B52" s="55" t="s">
        <v>3429</v>
      </c>
      <c r="C52" s="52" t="s">
        <v>3430</v>
      </c>
      <c r="D52" s="52" t="s">
        <v>1011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4"/>
      <c r="S52" s="54"/>
      <c r="T52" s="54"/>
      <c r="U52" s="53"/>
      <c r="V52" s="54"/>
      <c r="W52" s="51"/>
      <c r="X52" s="1"/>
      <c r="Y52" s="1" t="s">
        <v>3431</v>
      </c>
      <c r="Z52" s="1" t="s">
        <v>3432</v>
      </c>
      <c r="AA52" s="1" t="s">
        <v>3433</v>
      </c>
      <c r="AB52" s="1" t="s">
        <v>3434</v>
      </c>
      <c r="AC52" s="1" t="s">
        <v>3435</v>
      </c>
      <c r="AD52" s="1" t="s">
        <v>3436</v>
      </c>
      <c r="AE52" s="1" t="s">
        <v>3437</v>
      </c>
      <c r="AF52" s="1" t="s">
        <v>3438</v>
      </c>
      <c r="AG52" s="1" t="s">
        <v>3439</v>
      </c>
      <c r="AH52" s="1" t="s">
        <v>3440</v>
      </c>
      <c r="AI52" s="1" t="s">
        <v>3441</v>
      </c>
      <c r="AJ52" s="1" t="s">
        <v>3442</v>
      </c>
      <c r="AK52" s="1" t="s">
        <v>3443</v>
      </c>
      <c r="AL52" s="1" t="s">
        <v>3444</v>
      </c>
      <c r="AM52" s="1" t="s">
        <v>3445</v>
      </c>
      <c r="AN52" s="1" t="s">
        <v>3446</v>
      </c>
      <c r="AO52" s="1" t="s">
        <v>3447</v>
      </c>
      <c r="AP52" s="1" t="s">
        <v>3448</v>
      </c>
    </row>
    <row r="53" spans="1:42" ht="13.5" customHeight="1">
      <c r="A53" s="49"/>
      <c r="B53" s="55" t="s">
        <v>3449</v>
      </c>
      <c r="C53" s="52" t="s">
        <v>3450</v>
      </c>
      <c r="D53" s="52" t="s">
        <v>1012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4"/>
      <c r="S53" s="54"/>
      <c r="T53" s="54"/>
      <c r="U53" s="53"/>
      <c r="V53" s="54"/>
      <c r="W53" s="51"/>
      <c r="X53" s="1"/>
      <c r="Y53" s="1" t="s">
        <v>3451</v>
      </c>
      <c r="Z53" s="1" t="s">
        <v>3452</v>
      </c>
      <c r="AA53" s="1" t="s">
        <v>3453</v>
      </c>
      <c r="AB53" s="1" t="s">
        <v>3454</v>
      </c>
      <c r="AC53" s="1" t="s">
        <v>3455</v>
      </c>
      <c r="AD53" s="1" t="s">
        <v>3456</v>
      </c>
      <c r="AE53" s="1" t="s">
        <v>3457</v>
      </c>
      <c r="AF53" s="1" t="s">
        <v>3458</v>
      </c>
      <c r="AG53" s="1" t="s">
        <v>3459</v>
      </c>
      <c r="AH53" s="1" t="s">
        <v>3460</v>
      </c>
      <c r="AI53" s="1" t="s">
        <v>3461</v>
      </c>
      <c r="AJ53" s="1" t="s">
        <v>3462</v>
      </c>
      <c r="AK53" s="1" t="s">
        <v>3463</v>
      </c>
      <c r="AL53" s="1" t="s">
        <v>3464</v>
      </c>
      <c r="AM53" s="1" t="s">
        <v>3465</v>
      </c>
      <c r="AN53" s="1" t="s">
        <v>3466</v>
      </c>
      <c r="AO53" s="1" t="s">
        <v>3467</v>
      </c>
      <c r="AP53" s="1" t="s">
        <v>3468</v>
      </c>
    </row>
    <row r="54" spans="1:42" ht="13.5" customHeight="1">
      <c r="A54" s="49"/>
      <c r="B54" s="55" t="s">
        <v>3469</v>
      </c>
      <c r="C54" s="52" t="s">
        <v>3470</v>
      </c>
      <c r="D54" s="52" t="s">
        <v>1013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  <c r="S54" s="54"/>
      <c r="T54" s="54"/>
      <c r="U54" s="53"/>
      <c r="V54" s="54"/>
      <c r="W54" s="51"/>
      <c r="X54" s="1"/>
      <c r="Y54" s="1" t="s">
        <v>3471</v>
      </c>
      <c r="Z54" s="1" t="s">
        <v>3472</v>
      </c>
      <c r="AA54" s="1" t="s">
        <v>3473</v>
      </c>
      <c r="AB54" s="1" t="s">
        <v>3474</v>
      </c>
      <c r="AC54" s="1" t="s">
        <v>3475</v>
      </c>
      <c r="AD54" s="1" t="s">
        <v>3476</v>
      </c>
      <c r="AE54" s="1" t="s">
        <v>3477</v>
      </c>
      <c r="AF54" s="1" t="s">
        <v>3478</v>
      </c>
      <c r="AG54" s="1" t="s">
        <v>3479</v>
      </c>
      <c r="AH54" s="1" t="s">
        <v>3480</v>
      </c>
      <c r="AI54" s="1" t="s">
        <v>3481</v>
      </c>
      <c r="AJ54" s="1" t="s">
        <v>3482</v>
      </c>
      <c r="AK54" s="1" t="s">
        <v>3483</v>
      </c>
      <c r="AL54" s="1" t="s">
        <v>3484</v>
      </c>
      <c r="AM54" s="1" t="s">
        <v>3485</v>
      </c>
      <c r="AN54" s="1" t="s">
        <v>3486</v>
      </c>
      <c r="AO54" s="1" t="s">
        <v>3487</v>
      </c>
      <c r="AP54" s="1" t="s">
        <v>3488</v>
      </c>
    </row>
    <row r="55" spans="1:42" ht="13.5" customHeight="1">
      <c r="A55" s="49"/>
      <c r="B55" s="55" t="s">
        <v>3489</v>
      </c>
      <c r="C55" s="52" t="s">
        <v>4684</v>
      </c>
      <c r="D55" s="52" t="s">
        <v>1014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4"/>
      <c r="S55" s="54"/>
      <c r="T55" s="54"/>
      <c r="U55" s="53"/>
      <c r="V55" s="54"/>
      <c r="W55" s="51"/>
      <c r="X55" s="1"/>
      <c r="Y55" s="1" t="s">
        <v>3490</v>
      </c>
      <c r="Z55" s="1" t="s">
        <v>3491</v>
      </c>
      <c r="AA55" s="1" t="s">
        <v>3492</v>
      </c>
      <c r="AB55" s="1" t="s">
        <v>3493</v>
      </c>
      <c r="AC55" s="1" t="s">
        <v>3494</v>
      </c>
      <c r="AD55" s="1" t="s">
        <v>3495</v>
      </c>
      <c r="AE55" s="1" t="s">
        <v>3496</v>
      </c>
      <c r="AF55" s="1" t="s">
        <v>3497</v>
      </c>
      <c r="AG55" s="1" t="s">
        <v>3498</v>
      </c>
      <c r="AH55" s="1" t="s">
        <v>3499</v>
      </c>
      <c r="AI55" s="1" t="s">
        <v>3500</v>
      </c>
      <c r="AJ55" s="1" t="s">
        <v>3501</v>
      </c>
      <c r="AK55" s="1" t="s">
        <v>3502</v>
      </c>
      <c r="AL55" s="1" t="s">
        <v>3503</v>
      </c>
      <c r="AM55" s="1" t="s">
        <v>3504</v>
      </c>
      <c r="AN55" s="1" t="s">
        <v>3505</v>
      </c>
      <c r="AO55" s="1" t="s">
        <v>3506</v>
      </c>
      <c r="AP55" s="1" t="s">
        <v>3507</v>
      </c>
    </row>
    <row r="56" spans="1:42" ht="13.5" customHeight="1">
      <c r="A56" s="49"/>
      <c r="B56" s="55" t="s">
        <v>3508</v>
      </c>
      <c r="C56" s="52" t="s">
        <v>664</v>
      </c>
      <c r="D56" s="52" t="s">
        <v>1015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4"/>
      <c r="S56" s="54"/>
      <c r="T56" s="54"/>
      <c r="U56" s="53"/>
      <c r="V56" s="54"/>
      <c r="W56" s="51"/>
      <c r="X56" s="1"/>
      <c r="Y56" s="1" t="s">
        <v>3509</v>
      </c>
      <c r="Z56" s="1" t="s">
        <v>3510</v>
      </c>
      <c r="AA56" s="1" t="s">
        <v>3511</v>
      </c>
      <c r="AB56" s="1" t="s">
        <v>3512</v>
      </c>
      <c r="AC56" s="1" t="s">
        <v>3513</v>
      </c>
      <c r="AD56" s="1" t="s">
        <v>3514</v>
      </c>
      <c r="AE56" s="1" t="s">
        <v>3515</v>
      </c>
      <c r="AF56" s="1" t="s">
        <v>3516</v>
      </c>
      <c r="AG56" s="1" t="s">
        <v>3517</v>
      </c>
      <c r="AH56" s="1" t="s">
        <v>3518</v>
      </c>
      <c r="AI56" s="1" t="s">
        <v>3519</v>
      </c>
      <c r="AJ56" s="1" t="s">
        <v>3520</v>
      </c>
      <c r="AK56" s="1" t="s">
        <v>3521</v>
      </c>
      <c r="AL56" s="1" t="s">
        <v>3522</v>
      </c>
      <c r="AM56" s="1" t="s">
        <v>3523</v>
      </c>
      <c r="AN56" s="1" t="s">
        <v>3524</v>
      </c>
      <c r="AO56" s="1" t="s">
        <v>3525</v>
      </c>
      <c r="AP56" s="1" t="s">
        <v>3526</v>
      </c>
    </row>
    <row r="57" spans="1:42" ht="13.5" customHeight="1">
      <c r="A57" s="49"/>
      <c r="B57" s="52" t="s">
        <v>3527</v>
      </c>
      <c r="C57" s="52" t="s">
        <v>4685</v>
      </c>
      <c r="D57" s="52" t="s">
        <v>1016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1"/>
      <c r="X57" s="1"/>
      <c r="Y57" s="1" t="s">
        <v>3528</v>
      </c>
      <c r="Z57" s="1" t="s">
        <v>3529</v>
      </c>
      <c r="AA57" s="1" t="s">
        <v>3530</v>
      </c>
      <c r="AB57" s="1" t="s">
        <v>3531</v>
      </c>
      <c r="AC57" s="1" t="s">
        <v>3532</v>
      </c>
      <c r="AD57" s="1" t="s">
        <v>3533</v>
      </c>
      <c r="AE57" s="1" t="s">
        <v>3534</v>
      </c>
      <c r="AF57" s="1" t="s">
        <v>3535</v>
      </c>
      <c r="AG57" s="1" t="s">
        <v>3536</v>
      </c>
      <c r="AH57" s="1" t="s">
        <v>3537</v>
      </c>
      <c r="AI57" s="1" t="s">
        <v>3538</v>
      </c>
      <c r="AJ57" s="1" t="s">
        <v>3539</v>
      </c>
      <c r="AK57" s="1" t="s">
        <v>3540</v>
      </c>
      <c r="AL57" s="1" t="s">
        <v>3541</v>
      </c>
      <c r="AM57" s="1" t="s">
        <v>3542</v>
      </c>
      <c r="AN57" s="1" t="s">
        <v>3543</v>
      </c>
      <c r="AO57" s="1" t="s">
        <v>3544</v>
      </c>
      <c r="AP57" s="1" t="s">
        <v>3545</v>
      </c>
    </row>
    <row r="58" spans="1:42" ht="13.5" customHeight="1">
      <c r="A58" s="49"/>
      <c r="B58" s="55" t="s">
        <v>3546</v>
      </c>
      <c r="C58" s="52" t="s">
        <v>1047</v>
      </c>
      <c r="D58" s="52" t="s">
        <v>1017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54"/>
      <c r="T58" s="54"/>
      <c r="U58" s="53"/>
      <c r="V58" s="54"/>
      <c r="W58" s="51"/>
      <c r="X58" s="1"/>
      <c r="Y58" s="1" t="s">
        <v>3547</v>
      </c>
      <c r="Z58" s="1" t="s">
        <v>3548</v>
      </c>
      <c r="AA58" s="1" t="s">
        <v>3549</v>
      </c>
      <c r="AB58" s="1" t="s">
        <v>3550</v>
      </c>
      <c r="AC58" s="1" t="s">
        <v>3551</v>
      </c>
      <c r="AD58" s="1" t="s">
        <v>3552</v>
      </c>
      <c r="AE58" s="1" t="s">
        <v>3553</v>
      </c>
      <c r="AF58" s="1" t="s">
        <v>3554</v>
      </c>
      <c r="AG58" s="1" t="s">
        <v>3555</v>
      </c>
      <c r="AH58" s="1" t="s">
        <v>3556</v>
      </c>
      <c r="AI58" s="1" t="s">
        <v>3557</v>
      </c>
      <c r="AJ58" s="1" t="s">
        <v>3558</v>
      </c>
      <c r="AK58" s="1" t="s">
        <v>3559</v>
      </c>
      <c r="AL58" s="1" t="s">
        <v>3560</v>
      </c>
      <c r="AM58" s="1" t="s">
        <v>3561</v>
      </c>
      <c r="AN58" s="1" t="s">
        <v>3562</v>
      </c>
      <c r="AO58" s="1" t="s">
        <v>3563</v>
      </c>
      <c r="AP58" s="1" t="s">
        <v>3564</v>
      </c>
    </row>
    <row r="59" spans="1:42" ht="13.5" customHeight="1">
      <c r="A59" s="49"/>
      <c r="B59" s="55" t="s">
        <v>3565</v>
      </c>
      <c r="C59" s="52" t="s">
        <v>3566</v>
      </c>
      <c r="D59" s="52" t="s">
        <v>1018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  <c r="S59" s="54"/>
      <c r="T59" s="54"/>
      <c r="U59" s="53"/>
      <c r="V59" s="54"/>
      <c r="W59" s="51"/>
      <c r="X59" s="1"/>
      <c r="Y59" s="1" t="s">
        <v>3567</v>
      </c>
      <c r="Z59" s="1" t="s">
        <v>3568</v>
      </c>
      <c r="AA59" s="1" t="s">
        <v>3569</v>
      </c>
      <c r="AB59" s="1" t="s">
        <v>3570</v>
      </c>
      <c r="AC59" s="1" t="s">
        <v>3571</v>
      </c>
      <c r="AD59" s="1" t="s">
        <v>3572</v>
      </c>
      <c r="AE59" s="1" t="s">
        <v>3573</v>
      </c>
      <c r="AF59" s="1" t="s">
        <v>3574</v>
      </c>
      <c r="AG59" s="1" t="s">
        <v>3575</v>
      </c>
      <c r="AH59" s="1" t="s">
        <v>3576</v>
      </c>
      <c r="AI59" s="1" t="s">
        <v>3577</v>
      </c>
      <c r="AJ59" s="1" t="s">
        <v>3578</v>
      </c>
      <c r="AK59" s="1" t="s">
        <v>3579</v>
      </c>
      <c r="AL59" s="1" t="s">
        <v>3580</v>
      </c>
      <c r="AM59" s="1" t="s">
        <v>3581</v>
      </c>
      <c r="AN59" s="1" t="s">
        <v>3582</v>
      </c>
      <c r="AO59" s="1" t="s">
        <v>3583</v>
      </c>
      <c r="AP59" s="1" t="s">
        <v>3584</v>
      </c>
    </row>
    <row r="60" spans="1:42" ht="13.5" customHeight="1">
      <c r="A60" s="49"/>
      <c r="B60" s="55" t="s">
        <v>3585</v>
      </c>
      <c r="C60" s="52" t="s">
        <v>3586</v>
      </c>
      <c r="D60" s="52" t="s">
        <v>1019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4"/>
      <c r="S60" s="54"/>
      <c r="T60" s="54"/>
      <c r="U60" s="53"/>
      <c r="V60" s="54"/>
      <c r="W60" s="51"/>
      <c r="X60" s="1"/>
      <c r="Y60" s="1" t="s">
        <v>3587</v>
      </c>
      <c r="Z60" s="1" t="s">
        <v>3588</v>
      </c>
      <c r="AA60" s="1" t="s">
        <v>3589</v>
      </c>
      <c r="AB60" s="1" t="s">
        <v>3590</v>
      </c>
      <c r="AC60" s="1" t="s">
        <v>3591</v>
      </c>
      <c r="AD60" s="1" t="s">
        <v>3592</v>
      </c>
      <c r="AE60" s="1" t="s">
        <v>3593</v>
      </c>
      <c r="AF60" s="1" t="s">
        <v>3594</v>
      </c>
      <c r="AG60" s="1" t="s">
        <v>3595</v>
      </c>
      <c r="AH60" s="1" t="s">
        <v>3596</v>
      </c>
      <c r="AI60" s="1" t="s">
        <v>3597</v>
      </c>
      <c r="AJ60" s="1" t="s">
        <v>3598</v>
      </c>
      <c r="AK60" s="1" t="s">
        <v>3599</v>
      </c>
      <c r="AL60" s="1" t="s">
        <v>3600</v>
      </c>
      <c r="AM60" s="1" t="s">
        <v>3601</v>
      </c>
      <c r="AN60" s="1" t="s">
        <v>3602</v>
      </c>
      <c r="AO60" s="1" t="s">
        <v>3603</v>
      </c>
      <c r="AP60" s="1" t="s">
        <v>3604</v>
      </c>
    </row>
    <row r="61" spans="1:42" ht="13.5" customHeight="1">
      <c r="A61" s="49"/>
      <c r="B61" s="55" t="s">
        <v>3605</v>
      </c>
      <c r="C61" s="52" t="s">
        <v>3606</v>
      </c>
      <c r="D61" s="52" t="s">
        <v>1020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4"/>
      <c r="S61" s="54"/>
      <c r="T61" s="54"/>
      <c r="U61" s="53"/>
      <c r="V61" s="54"/>
      <c r="W61" s="51"/>
      <c r="X61" s="1"/>
      <c r="Y61" s="1" t="s">
        <v>3607</v>
      </c>
      <c r="Z61" s="1" t="s">
        <v>3608</v>
      </c>
      <c r="AA61" s="1" t="s">
        <v>3609</v>
      </c>
      <c r="AB61" s="1" t="s">
        <v>3610</v>
      </c>
      <c r="AC61" s="1" t="s">
        <v>3611</v>
      </c>
      <c r="AD61" s="1" t="s">
        <v>3612</v>
      </c>
      <c r="AE61" s="1" t="s">
        <v>3613</v>
      </c>
      <c r="AF61" s="1" t="s">
        <v>3614</v>
      </c>
      <c r="AG61" s="1" t="s">
        <v>3615</v>
      </c>
      <c r="AH61" s="1" t="s">
        <v>3616</v>
      </c>
      <c r="AI61" s="1" t="s">
        <v>3617</v>
      </c>
      <c r="AJ61" s="1" t="s">
        <v>3618</v>
      </c>
      <c r="AK61" s="1" t="s">
        <v>3619</v>
      </c>
      <c r="AL61" s="1" t="s">
        <v>3620</v>
      </c>
      <c r="AM61" s="1" t="s">
        <v>3621</v>
      </c>
      <c r="AN61" s="1" t="s">
        <v>3622</v>
      </c>
      <c r="AO61" s="1" t="s">
        <v>3623</v>
      </c>
      <c r="AP61" s="1" t="s">
        <v>3624</v>
      </c>
    </row>
    <row r="62" spans="1:42" ht="13.5" customHeight="1">
      <c r="A62" s="49"/>
      <c r="B62" s="55" t="s">
        <v>3625</v>
      </c>
      <c r="C62" s="52" t="s">
        <v>4686</v>
      </c>
      <c r="D62" s="52" t="s">
        <v>1021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4"/>
      <c r="S62" s="54"/>
      <c r="T62" s="54"/>
      <c r="U62" s="53"/>
      <c r="V62" s="54"/>
      <c r="W62" s="51"/>
      <c r="X62" s="1"/>
      <c r="Y62" s="1" t="s">
        <v>3626</v>
      </c>
      <c r="Z62" s="1" t="s">
        <v>3627</v>
      </c>
      <c r="AA62" s="1" t="s">
        <v>3628</v>
      </c>
      <c r="AB62" s="1" t="s">
        <v>3629</v>
      </c>
      <c r="AC62" s="1" t="s">
        <v>3630</v>
      </c>
      <c r="AD62" s="1" t="s">
        <v>3631</v>
      </c>
      <c r="AE62" s="1" t="s">
        <v>3632</v>
      </c>
      <c r="AF62" s="1" t="s">
        <v>3633</v>
      </c>
      <c r="AG62" s="1" t="s">
        <v>3634</v>
      </c>
      <c r="AH62" s="1" t="s">
        <v>4697</v>
      </c>
      <c r="AI62" s="1" t="s">
        <v>4698</v>
      </c>
      <c r="AJ62" s="1" t="s">
        <v>4699</v>
      </c>
      <c r="AK62" s="1" t="s">
        <v>4700</v>
      </c>
      <c r="AL62" s="1" t="s">
        <v>4701</v>
      </c>
      <c r="AM62" s="1" t="s">
        <v>4702</v>
      </c>
      <c r="AN62" s="1" t="s">
        <v>4703</v>
      </c>
      <c r="AO62" s="1" t="s">
        <v>4704</v>
      </c>
      <c r="AP62" s="1" t="s">
        <v>4705</v>
      </c>
    </row>
    <row r="63" spans="1:42" ht="13.5" customHeight="1">
      <c r="A63" s="49"/>
      <c r="B63" s="55" t="s">
        <v>4706</v>
      </c>
      <c r="C63" s="52" t="s">
        <v>4687</v>
      </c>
      <c r="D63" s="52" t="s">
        <v>1022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4"/>
      <c r="S63" s="54"/>
      <c r="T63" s="54"/>
      <c r="U63" s="53"/>
      <c r="V63" s="54"/>
      <c r="W63" s="51"/>
      <c r="X63" s="1"/>
      <c r="Y63" s="1" t="s">
        <v>4707</v>
      </c>
      <c r="Z63" s="1" t="s">
        <v>4708</v>
      </c>
      <c r="AA63" s="1" t="s">
        <v>4709</v>
      </c>
      <c r="AB63" s="1" t="s">
        <v>4710</v>
      </c>
      <c r="AC63" s="1" t="s">
        <v>4711</v>
      </c>
      <c r="AD63" s="1" t="s">
        <v>4712</v>
      </c>
      <c r="AE63" s="1" t="s">
        <v>4713</v>
      </c>
      <c r="AF63" s="1" t="s">
        <v>4714</v>
      </c>
      <c r="AG63" s="1" t="s">
        <v>4715</v>
      </c>
      <c r="AH63" s="1" t="s">
        <v>4716</v>
      </c>
      <c r="AI63" s="1" t="s">
        <v>4717</v>
      </c>
      <c r="AJ63" s="1" t="s">
        <v>4718</v>
      </c>
      <c r="AK63" s="1" t="s">
        <v>4719</v>
      </c>
      <c r="AL63" s="1" t="s">
        <v>4720</v>
      </c>
      <c r="AM63" s="1" t="s">
        <v>4721</v>
      </c>
      <c r="AN63" s="1" t="s">
        <v>4722</v>
      </c>
      <c r="AO63" s="1" t="s">
        <v>4723</v>
      </c>
      <c r="AP63" s="1" t="s">
        <v>4724</v>
      </c>
    </row>
    <row r="64" spans="1:42" ht="13.5" customHeight="1">
      <c r="A64" s="49"/>
      <c r="B64" s="55" t="s">
        <v>4725</v>
      </c>
      <c r="C64" s="52" t="s">
        <v>1025</v>
      </c>
      <c r="D64" s="52" t="s">
        <v>1023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4"/>
      <c r="S64" s="54"/>
      <c r="T64" s="54"/>
      <c r="U64" s="53"/>
      <c r="V64" s="54"/>
      <c r="W64" s="51"/>
      <c r="X64" s="1"/>
      <c r="Y64" s="1" t="s">
        <v>4726</v>
      </c>
      <c r="Z64" s="1" t="s">
        <v>4727</v>
      </c>
      <c r="AA64" s="1" t="s">
        <v>4728</v>
      </c>
      <c r="AB64" s="1" t="s">
        <v>4729</v>
      </c>
      <c r="AC64" s="1" t="s">
        <v>4730</v>
      </c>
      <c r="AD64" s="1" t="s">
        <v>4731</v>
      </c>
      <c r="AE64" s="1" t="s">
        <v>4732</v>
      </c>
      <c r="AF64" s="1" t="s">
        <v>4733</v>
      </c>
      <c r="AG64" s="1" t="s">
        <v>4734</v>
      </c>
      <c r="AH64" s="1" t="s">
        <v>4735</v>
      </c>
      <c r="AI64" s="1" t="s">
        <v>4736</v>
      </c>
      <c r="AJ64" s="1" t="s">
        <v>4737</v>
      </c>
      <c r="AK64" s="1" t="s">
        <v>4738</v>
      </c>
      <c r="AL64" s="1" t="s">
        <v>4739</v>
      </c>
      <c r="AM64" s="1" t="s">
        <v>4740</v>
      </c>
      <c r="AN64" s="1" t="s">
        <v>4741</v>
      </c>
      <c r="AO64" s="1" t="s">
        <v>4742</v>
      </c>
      <c r="AP64" s="1" t="s">
        <v>4743</v>
      </c>
    </row>
    <row r="65" spans="1:42" ht="13.5" customHeight="1">
      <c r="A65" s="49"/>
      <c r="B65" s="55" t="s">
        <v>4744</v>
      </c>
      <c r="C65" s="52" t="s">
        <v>1001</v>
      </c>
      <c r="D65" s="52" t="s">
        <v>1024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  <c r="S65" s="54"/>
      <c r="T65" s="54"/>
      <c r="U65" s="53"/>
      <c r="V65" s="54"/>
      <c r="W65" s="51"/>
      <c r="X65" s="1"/>
      <c r="Y65" s="1" t="s">
        <v>4745</v>
      </c>
      <c r="Z65" s="1" t="s">
        <v>4746</v>
      </c>
      <c r="AA65" s="1" t="s">
        <v>4747</v>
      </c>
      <c r="AB65" s="1" t="s">
        <v>4748</v>
      </c>
      <c r="AC65" s="1" t="s">
        <v>4749</v>
      </c>
      <c r="AD65" s="1" t="s">
        <v>4750</v>
      </c>
      <c r="AE65" s="1" t="s">
        <v>4751</v>
      </c>
      <c r="AF65" s="1" t="s">
        <v>4752</v>
      </c>
      <c r="AG65" s="1" t="s">
        <v>4753</v>
      </c>
      <c r="AH65" s="1" t="s">
        <v>4754</v>
      </c>
      <c r="AI65" s="1" t="s">
        <v>4755</v>
      </c>
      <c r="AJ65" s="1" t="s">
        <v>4756</v>
      </c>
      <c r="AK65" s="1" t="s">
        <v>4757</v>
      </c>
      <c r="AL65" s="1" t="s">
        <v>4758</v>
      </c>
      <c r="AM65" s="1" t="s">
        <v>4759</v>
      </c>
      <c r="AN65" s="1" t="s">
        <v>4760</v>
      </c>
      <c r="AO65" s="1" t="s">
        <v>4761</v>
      </c>
      <c r="AP65" s="1" t="s">
        <v>4762</v>
      </c>
    </row>
    <row r="66" spans="1:42" ht="13.5" customHeight="1">
      <c r="A66" s="49"/>
      <c r="B66" s="55" t="s">
        <v>4763</v>
      </c>
      <c r="C66" s="52" t="s">
        <v>78</v>
      </c>
      <c r="D66" s="52" t="s">
        <v>1025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  <c r="S66" s="54"/>
      <c r="T66" s="54"/>
      <c r="U66" s="53"/>
      <c r="V66" s="54"/>
      <c r="W66" s="51"/>
      <c r="X66" s="1"/>
      <c r="Y66" s="1" t="s">
        <v>4764</v>
      </c>
      <c r="Z66" s="1" t="s">
        <v>4765</v>
      </c>
      <c r="AA66" s="1" t="s">
        <v>4766</v>
      </c>
      <c r="AB66" s="1" t="s">
        <v>4767</v>
      </c>
      <c r="AC66" s="1" t="s">
        <v>4768</v>
      </c>
      <c r="AD66" s="1" t="s">
        <v>4769</v>
      </c>
      <c r="AE66" s="1" t="s">
        <v>4770</v>
      </c>
      <c r="AF66" s="1" t="s">
        <v>4771</v>
      </c>
      <c r="AG66" s="1" t="s">
        <v>4772</v>
      </c>
      <c r="AH66" s="1" t="s">
        <v>4773</v>
      </c>
      <c r="AI66" s="1" t="s">
        <v>4774</v>
      </c>
      <c r="AJ66" s="1" t="s">
        <v>4775</v>
      </c>
      <c r="AK66" s="1" t="s">
        <v>4776</v>
      </c>
      <c r="AL66" s="1" t="s">
        <v>4777</v>
      </c>
      <c r="AM66" s="1" t="s">
        <v>4778</v>
      </c>
      <c r="AN66" s="1" t="s">
        <v>4779</v>
      </c>
      <c r="AO66" s="1" t="s">
        <v>4780</v>
      </c>
      <c r="AP66" s="1" t="s">
        <v>4781</v>
      </c>
    </row>
    <row r="67" spans="1:42" ht="13.5" customHeight="1">
      <c r="A67" s="49"/>
      <c r="B67" s="55" t="s">
        <v>4782</v>
      </c>
      <c r="C67" s="52" t="s">
        <v>1021</v>
      </c>
      <c r="D67" s="52" t="s">
        <v>1026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4"/>
      <c r="S67" s="54"/>
      <c r="T67" s="54"/>
      <c r="U67" s="53"/>
      <c r="V67" s="54"/>
      <c r="W67" s="51"/>
      <c r="X67" s="1"/>
      <c r="Y67" s="1" t="s">
        <v>4783</v>
      </c>
      <c r="Z67" s="1" t="s">
        <v>4784</v>
      </c>
      <c r="AA67" s="1" t="s">
        <v>4785</v>
      </c>
      <c r="AB67" s="1" t="s">
        <v>4786</v>
      </c>
      <c r="AC67" s="1" t="s">
        <v>4787</v>
      </c>
      <c r="AD67" s="1" t="s">
        <v>4788</v>
      </c>
      <c r="AE67" s="1" t="s">
        <v>4789</v>
      </c>
      <c r="AF67" s="1" t="s">
        <v>4790</v>
      </c>
      <c r="AG67" s="1" t="s">
        <v>4791</v>
      </c>
      <c r="AH67" s="1" t="s">
        <v>4792</v>
      </c>
      <c r="AI67" s="1" t="s">
        <v>4793</v>
      </c>
      <c r="AJ67" s="1" t="s">
        <v>4794</v>
      </c>
      <c r="AK67" s="1" t="s">
        <v>4795</v>
      </c>
      <c r="AL67" s="1" t="s">
        <v>4796</v>
      </c>
      <c r="AM67" s="1" t="s">
        <v>4797</v>
      </c>
      <c r="AN67" s="1" t="s">
        <v>4798</v>
      </c>
      <c r="AO67" s="1" t="s">
        <v>4799</v>
      </c>
      <c r="AP67" s="1" t="s">
        <v>4800</v>
      </c>
    </row>
    <row r="68" spans="1:42" ht="13.5" customHeight="1">
      <c r="A68" s="49"/>
      <c r="B68" s="55" t="s">
        <v>4801</v>
      </c>
      <c r="C68" s="52" t="s">
        <v>1024</v>
      </c>
      <c r="D68" s="52" t="s">
        <v>1027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4"/>
      <c r="S68" s="54"/>
      <c r="T68" s="54"/>
      <c r="U68" s="53"/>
      <c r="V68" s="54"/>
      <c r="W68" s="51"/>
      <c r="X68" s="1"/>
      <c r="Y68" s="1" t="s">
        <v>4802</v>
      </c>
      <c r="Z68" s="1" t="s">
        <v>4803</v>
      </c>
      <c r="AA68" s="1" t="s">
        <v>4804</v>
      </c>
      <c r="AB68" s="1" t="s">
        <v>4805</v>
      </c>
      <c r="AC68" s="1" t="s">
        <v>4806</v>
      </c>
      <c r="AD68" s="1" t="s">
        <v>4807</v>
      </c>
      <c r="AE68" s="1" t="s">
        <v>4808</v>
      </c>
      <c r="AF68" s="1" t="s">
        <v>4809</v>
      </c>
      <c r="AG68" s="1" t="s">
        <v>4810</v>
      </c>
      <c r="AH68" s="1" t="s">
        <v>4811</v>
      </c>
      <c r="AI68" s="1" t="s">
        <v>4812</v>
      </c>
      <c r="AJ68" s="1" t="s">
        <v>4813</v>
      </c>
      <c r="AK68" s="1" t="s">
        <v>4814</v>
      </c>
      <c r="AL68" s="1" t="s">
        <v>4815</v>
      </c>
      <c r="AM68" s="1" t="s">
        <v>4816</v>
      </c>
      <c r="AN68" s="1" t="s">
        <v>4817</v>
      </c>
      <c r="AO68" s="1" t="s">
        <v>4818</v>
      </c>
      <c r="AP68" s="1" t="s">
        <v>4819</v>
      </c>
    </row>
    <row r="69" spans="1:42" ht="13.5" customHeight="1">
      <c r="A69" s="49"/>
      <c r="B69" s="55" t="s">
        <v>4820</v>
      </c>
      <c r="C69" s="52" t="s">
        <v>1004</v>
      </c>
      <c r="D69" s="52" t="s">
        <v>1028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4"/>
      <c r="T69" s="54"/>
      <c r="U69" s="53"/>
      <c r="V69" s="54"/>
      <c r="W69" s="51"/>
      <c r="X69" s="1"/>
      <c r="Y69" s="1" t="s">
        <v>4821</v>
      </c>
      <c r="Z69" s="1" t="s">
        <v>4822</v>
      </c>
      <c r="AA69" s="1" t="s">
        <v>4823</v>
      </c>
      <c r="AB69" s="1" t="s">
        <v>4824</v>
      </c>
      <c r="AC69" s="1" t="s">
        <v>4825</v>
      </c>
      <c r="AD69" s="1" t="s">
        <v>4826</v>
      </c>
      <c r="AE69" s="1" t="s">
        <v>4827</v>
      </c>
      <c r="AF69" s="1" t="s">
        <v>4828</v>
      </c>
      <c r="AG69" s="1" t="s">
        <v>4829</v>
      </c>
      <c r="AH69" s="1" t="s">
        <v>4830</v>
      </c>
      <c r="AI69" s="1" t="s">
        <v>4831</v>
      </c>
      <c r="AJ69" s="1" t="s">
        <v>4832</v>
      </c>
      <c r="AK69" s="1" t="s">
        <v>4833</v>
      </c>
      <c r="AL69" s="1" t="s">
        <v>4834</v>
      </c>
      <c r="AM69" s="1" t="s">
        <v>4835</v>
      </c>
      <c r="AN69" s="1" t="s">
        <v>4836</v>
      </c>
      <c r="AO69" s="1" t="s">
        <v>4837</v>
      </c>
      <c r="AP69" s="1" t="s">
        <v>4838</v>
      </c>
    </row>
    <row r="70" spans="1:42" ht="13.5" customHeight="1">
      <c r="A70" s="49"/>
      <c r="B70" s="55" t="s">
        <v>4839</v>
      </c>
      <c r="C70" s="52" t="s">
        <v>1031</v>
      </c>
      <c r="D70" s="52" t="s">
        <v>1029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4"/>
      <c r="S70" s="54"/>
      <c r="T70" s="54"/>
      <c r="U70" s="53"/>
      <c r="V70" s="54"/>
      <c r="W70" s="51"/>
      <c r="X70" s="1"/>
      <c r="Y70" s="1" t="s">
        <v>4840</v>
      </c>
      <c r="Z70" s="1" t="s">
        <v>4841</v>
      </c>
      <c r="AA70" s="1" t="s">
        <v>4842</v>
      </c>
      <c r="AB70" s="1" t="s">
        <v>4843</v>
      </c>
      <c r="AC70" s="1" t="s">
        <v>4844</v>
      </c>
      <c r="AD70" s="1" t="s">
        <v>4845</v>
      </c>
      <c r="AE70" s="1" t="s">
        <v>4846</v>
      </c>
      <c r="AF70" s="1" t="s">
        <v>4847</v>
      </c>
      <c r="AG70" s="1" t="s">
        <v>4848</v>
      </c>
      <c r="AH70" s="1" t="s">
        <v>4849</v>
      </c>
      <c r="AI70" s="1" t="s">
        <v>4850</v>
      </c>
      <c r="AJ70" s="1" t="s">
        <v>4851</v>
      </c>
      <c r="AK70" s="1" t="s">
        <v>4852</v>
      </c>
      <c r="AL70" s="1" t="s">
        <v>4853</v>
      </c>
      <c r="AM70" s="1" t="s">
        <v>4854</v>
      </c>
      <c r="AN70" s="1" t="s">
        <v>4855</v>
      </c>
      <c r="AO70" s="1" t="s">
        <v>4856</v>
      </c>
      <c r="AP70" s="1" t="s">
        <v>4857</v>
      </c>
    </row>
    <row r="71" spans="1:42" ht="13.5" customHeight="1">
      <c r="A71" s="49"/>
      <c r="B71" s="55" t="s">
        <v>4858</v>
      </c>
      <c r="C71" s="52" t="s">
        <v>1041</v>
      </c>
      <c r="D71" s="52" t="s">
        <v>1030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  <c r="S71" s="54"/>
      <c r="T71" s="54"/>
      <c r="U71" s="53"/>
      <c r="V71" s="54"/>
      <c r="W71" s="51"/>
      <c r="X71" s="1"/>
      <c r="Y71" s="1" t="s">
        <v>4859</v>
      </c>
      <c r="Z71" s="1" t="s">
        <v>4860</v>
      </c>
      <c r="AA71" s="1" t="s">
        <v>4861</v>
      </c>
      <c r="AB71" s="1" t="s">
        <v>4862</v>
      </c>
      <c r="AC71" s="1" t="s">
        <v>4863</v>
      </c>
      <c r="AD71" s="1" t="s">
        <v>4864</v>
      </c>
      <c r="AE71" s="1" t="s">
        <v>4865</v>
      </c>
      <c r="AF71" s="1" t="s">
        <v>4866</v>
      </c>
      <c r="AG71" s="1" t="s">
        <v>4867</v>
      </c>
      <c r="AH71" s="1" t="s">
        <v>4868</v>
      </c>
      <c r="AI71" s="1" t="s">
        <v>4869</v>
      </c>
      <c r="AJ71" s="1" t="s">
        <v>4870</v>
      </c>
      <c r="AK71" s="1" t="s">
        <v>4871</v>
      </c>
      <c r="AL71" s="1" t="s">
        <v>4872</v>
      </c>
      <c r="AM71" s="1" t="s">
        <v>4873</v>
      </c>
      <c r="AN71" s="1" t="s">
        <v>4874</v>
      </c>
      <c r="AO71" s="1" t="s">
        <v>4875</v>
      </c>
      <c r="AP71" s="1" t="s">
        <v>4876</v>
      </c>
    </row>
    <row r="72" spans="1:42" ht="13.5" customHeight="1">
      <c r="A72" s="49"/>
      <c r="B72" s="52" t="s">
        <v>4877</v>
      </c>
      <c r="C72" s="52" t="s">
        <v>4688</v>
      </c>
      <c r="D72" s="52" t="s">
        <v>1031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1"/>
      <c r="X72" s="1"/>
      <c r="Y72" s="1" t="s">
        <v>4878</v>
      </c>
      <c r="Z72" s="1" t="s">
        <v>4879</v>
      </c>
      <c r="AA72" s="1" t="s">
        <v>4880</v>
      </c>
      <c r="AB72" s="1" t="s">
        <v>4881</v>
      </c>
      <c r="AC72" s="1" t="s">
        <v>4882</v>
      </c>
      <c r="AD72" s="1" t="s">
        <v>4883</v>
      </c>
      <c r="AE72" s="1" t="s">
        <v>4884</v>
      </c>
      <c r="AF72" s="1" t="s">
        <v>4885</v>
      </c>
      <c r="AG72" s="1" t="s">
        <v>4886</v>
      </c>
      <c r="AH72" s="1" t="s">
        <v>4887</v>
      </c>
      <c r="AI72" s="1" t="s">
        <v>4888</v>
      </c>
      <c r="AJ72" s="1" t="s">
        <v>4889</v>
      </c>
      <c r="AK72" s="1" t="s">
        <v>4890</v>
      </c>
      <c r="AL72" s="1" t="s">
        <v>4891</v>
      </c>
      <c r="AM72" s="1" t="s">
        <v>4892</v>
      </c>
      <c r="AN72" s="1" t="s">
        <v>4893</v>
      </c>
      <c r="AO72" s="1" t="s">
        <v>4894</v>
      </c>
      <c r="AP72" s="1" t="s">
        <v>4895</v>
      </c>
    </row>
    <row r="73" spans="1:42" ht="13.5" customHeight="1">
      <c r="A73" s="49"/>
      <c r="B73" s="55" t="s">
        <v>4896</v>
      </c>
      <c r="C73" s="52" t="s">
        <v>1005</v>
      </c>
      <c r="D73" s="52" t="s">
        <v>1032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4"/>
      <c r="S73" s="54"/>
      <c r="T73" s="54"/>
      <c r="U73" s="53"/>
      <c r="V73" s="54"/>
      <c r="W73" s="51"/>
      <c r="X73" s="1"/>
      <c r="Y73" s="1" t="s">
        <v>4897</v>
      </c>
      <c r="Z73" s="1" t="s">
        <v>4898</v>
      </c>
      <c r="AA73" s="1" t="s">
        <v>4899</v>
      </c>
      <c r="AB73" s="1" t="s">
        <v>4900</v>
      </c>
      <c r="AC73" s="1" t="s">
        <v>4901</v>
      </c>
      <c r="AD73" s="1" t="s">
        <v>4902</v>
      </c>
      <c r="AE73" s="1" t="s">
        <v>4903</v>
      </c>
      <c r="AF73" s="1" t="s">
        <v>4904</v>
      </c>
      <c r="AG73" s="1" t="s">
        <v>4905</v>
      </c>
      <c r="AH73" s="1" t="s">
        <v>4906</v>
      </c>
      <c r="AI73" s="1" t="s">
        <v>4907</v>
      </c>
      <c r="AJ73" s="1" t="s">
        <v>4908</v>
      </c>
      <c r="AK73" s="1" t="s">
        <v>4909</v>
      </c>
      <c r="AL73" s="1" t="s">
        <v>4910</v>
      </c>
      <c r="AM73" s="1" t="s">
        <v>4911</v>
      </c>
      <c r="AN73" s="1" t="s">
        <v>4912</v>
      </c>
      <c r="AO73" s="1" t="s">
        <v>4913</v>
      </c>
      <c r="AP73" s="1" t="s">
        <v>4914</v>
      </c>
    </row>
    <row r="74" spans="1:42" ht="13.5" customHeight="1">
      <c r="A74" s="49"/>
      <c r="B74" s="55" t="s">
        <v>4915</v>
      </c>
      <c r="C74" s="52" t="s">
        <v>1033</v>
      </c>
      <c r="D74" s="52" t="s">
        <v>1033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4"/>
      <c r="S74" s="54"/>
      <c r="T74" s="54"/>
      <c r="U74" s="53"/>
      <c r="V74" s="54"/>
      <c r="W74" s="51"/>
      <c r="X74" s="1"/>
      <c r="Y74" s="1" t="s">
        <v>4916</v>
      </c>
      <c r="Z74" s="1" t="s">
        <v>4917</v>
      </c>
      <c r="AA74" s="1" t="s">
        <v>4918</v>
      </c>
      <c r="AB74" s="1" t="s">
        <v>4919</v>
      </c>
      <c r="AC74" s="1" t="s">
        <v>4920</v>
      </c>
      <c r="AD74" s="1" t="s">
        <v>4921</v>
      </c>
      <c r="AE74" s="1" t="s">
        <v>4922</v>
      </c>
      <c r="AF74" s="1" t="s">
        <v>4923</v>
      </c>
      <c r="AG74" s="1" t="s">
        <v>4924</v>
      </c>
      <c r="AH74" s="1" t="s">
        <v>4925</v>
      </c>
      <c r="AI74" s="1" t="s">
        <v>4926</v>
      </c>
      <c r="AJ74" s="1" t="s">
        <v>4927</v>
      </c>
      <c r="AK74" s="1" t="s">
        <v>4928</v>
      </c>
      <c r="AL74" s="1" t="s">
        <v>4929</v>
      </c>
      <c r="AM74" s="1" t="s">
        <v>4930</v>
      </c>
      <c r="AN74" s="1" t="s">
        <v>4931</v>
      </c>
      <c r="AO74" s="1" t="s">
        <v>4932</v>
      </c>
      <c r="AP74" s="1" t="s">
        <v>4933</v>
      </c>
    </row>
    <row r="75" spans="1:42" ht="13.5" customHeight="1">
      <c r="A75" s="49"/>
      <c r="B75" s="55" t="s">
        <v>4934</v>
      </c>
      <c r="C75" s="52" t="s">
        <v>1039</v>
      </c>
      <c r="D75" s="52" t="s">
        <v>1034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  <c r="S75" s="54"/>
      <c r="T75" s="54"/>
      <c r="U75" s="53"/>
      <c r="V75" s="54"/>
      <c r="W75" s="51"/>
      <c r="X75" s="1"/>
      <c r="Y75" s="1" t="s">
        <v>4935</v>
      </c>
      <c r="Z75" s="1" t="s">
        <v>4936</v>
      </c>
      <c r="AA75" s="1" t="s">
        <v>4937</v>
      </c>
      <c r="AB75" s="1" t="s">
        <v>4938</v>
      </c>
      <c r="AC75" s="1" t="s">
        <v>4939</v>
      </c>
      <c r="AD75" s="1" t="s">
        <v>4940</v>
      </c>
      <c r="AE75" s="1" t="s">
        <v>4941</v>
      </c>
      <c r="AF75" s="1" t="s">
        <v>4942</v>
      </c>
      <c r="AG75" s="1" t="s">
        <v>4943</v>
      </c>
      <c r="AH75" s="1" t="s">
        <v>4944</v>
      </c>
      <c r="AI75" s="1" t="s">
        <v>4945</v>
      </c>
      <c r="AJ75" s="1" t="s">
        <v>4946</v>
      </c>
      <c r="AK75" s="1" t="s">
        <v>4947</v>
      </c>
      <c r="AL75" s="1" t="s">
        <v>4948</v>
      </c>
      <c r="AM75" s="1" t="s">
        <v>4949</v>
      </c>
      <c r="AN75" s="1" t="s">
        <v>4950</v>
      </c>
      <c r="AO75" s="1" t="s">
        <v>4951</v>
      </c>
      <c r="AP75" s="1" t="s">
        <v>4952</v>
      </c>
    </row>
    <row r="76" spans="1:42" ht="13.5" customHeight="1">
      <c r="A76" s="49"/>
      <c r="B76" s="55" t="s">
        <v>4953</v>
      </c>
      <c r="C76" s="52" t="s">
        <v>4689</v>
      </c>
      <c r="D76" s="52" t="s">
        <v>1035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4"/>
      <c r="S76" s="54"/>
      <c r="T76" s="54"/>
      <c r="U76" s="53"/>
      <c r="V76" s="54"/>
      <c r="W76" s="51"/>
      <c r="X76" s="1"/>
      <c r="Y76" s="1" t="s">
        <v>4954</v>
      </c>
      <c r="Z76" s="1" t="s">
        <v>4955</v>
      </c>
      <c r="AA76" s="1" t="s">
        <v>4956</v>
      </c>
      <c r="AB76" s="1" t="s">
        <v>4957</v>
      </c>
      <c r="AC76" s="1" t="s">
        <v>4958</v>
      </c>
      <c r="AD76" s="1" t="s">
        <v>4959</v>
      </c>
      <c r="AE76" s="1" t="s">
        <v>4960</v>
      </c>
      <c r="AF76" s="1" t="s">
        <v>4961</v>
      </c>
      <c r="AG76" s="1" t="s">
        <v>4962</v>
      </c>
      <c r="AH76" s="1" t="s">
        <v>4963</v>
      </c>
      <c r="AI76" s="1" t="s">
        <v>3905</v>
      </c>
      <c r="AJ76" s="1" t="s">
        <v>3906</v>
      </c>
      <c r="AK76" s="1" t="s">
        <v>3907</v>
      </c>
      <c r="AL76" s="1" t="s">
        <v>3908</v>
      </c>
      <c r="AM76" s="1" t="s">
        <v>3909</v>
      </c>
      <c r="AN76" s="1" t="s">
        <v>3910</v>
      </c>
      <c r="AO76" s="1" t="s">
        <v>3911</v>
      </c>
      <c r="AP76" s="1" t="s">
        <v>3912</v>
      </c>
    </row>
    <row r="77" spans="1:42" ht="13.5" customHeight="1">
      <c r="A77" s="49"/>
      <c r="B77" s="55" t="s">
        <v>3913</v>
      </c>
      <c r="C77" s="52" t="s">
        <v>4690</v>
      </c>
      <c r="D77" s="52" t="s">
        <v>1036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4"/>
      <c r="S77" s="54"/>
      <c r="T77" s="54"/>
      <c r="U77" s="53"/>
      <c r="V77" s="54"/>
      <c r="W77" s="51"/>
      <c r="X77" s="1"/>
      <c r="Y77" s="1" t="s">
        <v>3914</v>
      </c>
      <c r="Z77" s="1" t="s">
        <v>3915</v>
      </c>
      <c r="AA77" s="1" t="s">
        <v>3916</v>
      </c>
      <c r="AB77" s="1" t="s">
        <v>3917</v>
      </c>
      <c r="AC77" s="1" t="s">
        <v>3918</v>
      </c>
      <c r="AD77" s="1" t="s">
        <v>3919</v>
      </c>
      <c r="AE77" s="1" t="s">
        <v>3920</v>
      </c>
      <c r="AF77" s="1" t="s">
        <v>3921</v>
      </c>
      <c r="AG77" s="1" t="s">
        <v>3922</v>
      </c>
      <c r="AH77" s="1" t="s">
        <v>3923</v>
      </c>
      <c r="AI77" s="1" t="s">
        <v>3924</v>
      </c>
      <c r="AJ77" s="1" t="s">
        <v>3925</v>
      </c>
      <c r="AK77" s="1" t="s">
        <v>3926</v>
      </c>
      <c r="AL77" s="1" t="s">
        <v>3927</v>
      </c>
      <c r="AM77" s="1" t="s">
        <v>3928</v>
      </c>
      <c r="AN77" s="1" t="s">
        <v>3929</v>
      </c>
      <c r="AO77" s="1" t="s">
        <v>3930</v>
      </c>
      <c r="AP77" s="1" t="s">
        <v>3931</v>
      </c>
    </row>
    <row r="78" spans="1:42" ht="13.5" customHeight="1">
      <c r="A78" s="49"/>
      <c r="B78" s="55" t="s">
        <v>3932</v>
      </c>
      <c r="C78" s="52" t="s">
        <v>1043</v>
      </c>
      <c r="D78" s="52" t="s">
        <v>1037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4"/>
      <c r="S78" s="54"/>
      <c r="T78" s="54"/>
      <c r="U78" s="53"/>
      <c r="V78" s="54"/>
      <c r="W78" s="51"/>
      <c r="X78" s="1"/>
      <c r="Y78" s="1" t="s">
        <v>3933</v>
      </c>
      <c r="Z78" s="1" t="s">
        <v>3934</v>
      </c>
      <c r="AA78" s="1" t="s">
        <v>3935</v>
      </c>
      <c r="AB78" s="1" t="s">
        <v>3936</v>
      </c>
      <c r="AC78" s="1" t="s">
        <v>3937</v>
      </c>
      <c r="AD78" s="1" t="s">
        <v>3938</v>
      </c>
      <c r="AE78" s="1" t="s">
        <v>3939</v>
      </c>
      <c r="AF78" s="1" t="s">
        <v>3940</v>
      </c>
      <c r="AG78" s="1" t="s">
        <v>3941</v>
      </c>
      <c r="AH78" s="1" t="s">
        <v>3942</v>
      </c>
      <c r="AI78" s="1" t="s">
        <v>3943</v>
      </c>
      <c r="AJ78" s="1" t="s">
        <v>3944</v>
      </c>
      <c r="AK78" s="1" t="s">
        <v>3945</v>
      </c>
      <c r="AL78" s="1" t="s">
        <v>3946</v>
      </c>
      <c r="AM78" s="1" t="s">
        <v>3947</v>
      </c>
      <c r="AN78" s="1" t="s">
        <v>3948</v>
      </c>
      <c r="AO78" s="1" t="s">
        <v>3949</v>
      </c>
      <c r="AP78" s="1" t="s">
        <v>3950</v>
      </c>
    </row>
    <row r="79" spans="1:42" ht="13.5" customHeight="1">
      <c r="A79" s="49"/>
      <c r="B79" s="52" t="s">
        <v>3951</v>
      </c>
      <c r="C79" s="52" t="s">
        <v>4691</v>
      </c>
      <c r="D79" s="52" t="s">
        <v>1038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1"/>
      <c r="X79" s="1"/>
      <c r="Y79" s="1" t="s">
        <v>3952</v>
      </c>
      <c r="Z79" s="1" t="s">
        <v>3953</v>
      </c>
      <c r="AA79" s="1" t="s">
        <v>3954</v>
      </c>
      <c r="AB79" s="1" t="s">
        <v>3955</v>
      </c>
      <c r="AC79" s="1" t="s">
        <v>3956</v>
      </c>
      <c r="AD79" s="1" t="s">
        <v>3957</v>
      </c>
      <c r="AE79" s="1" t="s">
        <v>3958</v>
      </c>
      <c r="AF79" s="1" t="s">
        <v>3959</v>
      </c>
      <c r="AG79" s="1" t="s">
        <v>3960</v>
      </c>
      <c r="AH79" s="1" t="s">
        <v>3961</v>
      </c>
      <c r="AI79" s="1" t="s">
        <v>3962</v>
      </c>
      <c r="AJ79" s="1" t="s">
        <v>3963</v>
      </c>
      <c r="AK79" s="1" t="s">
        <v>3964</v>
      </c>
      <c r="AL79" s="1" t="s">
        <v>3965</v>
      </c>
      <c r="AM79" s="1" t="s">
        <v>3966</v>
      </c>
      <c r="AN79" s="1" t="s">
        <v>3967</v>
      </c>
      <c r="AO79" s="1" t="s">
        <v>3968</v>
      </c>
      <c r="AP79" s="1" t="s">
        <v>3969</v>
      </c>
    </row>
    <row r="80" spans="1:42" ht="13.5" customHeight="1">
      <c r="A80" s="49"/>
      <c r="B80" s="55" t="s">
        <v>3970</v>
      </c>
      <c r="C80" s="52" t="s">
        <v>3971</v>
      </c>
      <c r="D80" s="52" t="s">
        <v>1039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4"/>
      <c r="S80" s="54"/>
      <c r="T80" s="54"/>
      <c r="U80" s="53"/>
      <c r="V80" s="54"/>
      <c r="W80" s="51"/>
      <c r="X80" s="1"/>
      <c r="Y80" s="1" t="s">
        <v>3972</v>
      </c>
      <c r="Z80" s="1" t="s">
        <v>3973</v>
      </c>
      <c r="AA80" s="1" t="s">
        <v>3974</v>
      </c>
      <c r="AB80" s="1" t="s">
        <v>3975</v>
      </c>
      <c r="AC80" s="1" t="s">
        <v>3976</v>
      </c>
      <c r="AD80" s="1" t="s">
        <v>3977</v>
      </c>
      <c r="AE80" s="1" t="s">
        <v>3978</v>
      </c>
      <c r="AF80" s="1" t="s">
        <v>3979</v>
      </c>
      <c r="AG80" s="1" t="s">
        <v>3980</v>
      </c>
      <c r="AH80" s="1" t="s">
        <v>3981</v>
      </c>
      <c r="AI80" s="1" t="s">
        <v>3982</v>
      </c>
      <c r="AJ80" s="1" t="s">
        <v>3983</v>
      </c>
      <c r="AK80" s="1" t="s">
        <v>3984</v>
      </c>
      <c r="AL80" s="1" t="s">
        <v>3985</v>
      </c>
      <c r="AM80" s="1" t="s">
        <v>3986</v>
      </c>
      <c r="AN80" s="1" t="s">
        <v>3987</v>
      </c>
      <c r="AO80" s="1" t="s">
        <v>3988</v>
      </c>
      <c r="AP80" s="1" t="s">
        <v>3989</v>
      </c>
    </row>
    <row r="81" spans="1:42" ht="13.5" customHeight="1">
      <c r="A81" s="49"/>
      <c r="B81" s="55" t="s">
        <v>3990</v>
      </c>
      <c r="C81" s="52" t="s">
        <v>3991</v>
      </c>
      <c r="D81" s="52" t="s">
        <v>1040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4"/>
      <c r="S81" s="54"/>
      <c r="T81" s="54"/>
      <c r="U81" s="53"/>
      <c r="V81" s="54"/>
      <c r="W81" s="51"/>
      <c r="X81" s="1"/>
      <c r="Y81" s="1" t="s">
        <v>3992</v>
      </c>
      <c r="Z81" s="1" t="s">
        <v>3993</v>
      </c>
      <c r="AA81" s="1" t="s">
        <v>3994</v>
      </c>
      <c r="AB81" s="1" t="s">
        <v>3995</v>
      </c>
      <c r="AC81" s="1" t="s">
        <v>3996</v>
      </c>
      <c r="AD81" s="1" t="s">
        <v>3997</v>
      </c>
      <c r="AE81" s="1" t="s">
        <v>3998</v>
      </c>
      <c r="AF81" s="1" t="s">
        <v>3999</v>
      </c>
      <c r="AG81" s="1" t="s">
        <v>4000</v>
      </c>
      <c r="AH81" s="1" t="s">
        <v>4001</v>
      </c>
      <c r="AI81" s="1" t="s">
        <v>4002</v>
      </c>
      <c r="AJ81" s="1" t="s">
        <v>4003</v>
      </c>
      <c r="AK81" s="1" t="s">
        <v>4004</v>
      </c>
      <c r="AL81" s="1" t="s">
        <v>4005</v>
      </c>
      <c r="AM81" s="1" t="s">
        <v>4006</v>
      </c>
      <c r="AN81" s="1" t="s">
        <v>4007</v>
      </c>
      <c r="AO81" s="1" t="s">
        <v>4008</v>
      </c>
      <c r="AP81" s="1" t="s">
        <v>4009</v>
      </c>
    </row>
    <row r="82" spans="1:42" ht="13.5" customHeight="1">
      <c r="A82" s="49"/>
      <c r="B82" s="55" t="s">
        <v>4010</v>
      </c>
      <c r="C82" s="52" t="s">
        <v>4011</v>
      </c>
      <c r="D82" s="52" t="s">
        <v>1041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4"/>
      <c r="S82" s="54"/>
      <c r="T82" s="54"/>
      <c r="U82" s="53"/>
      <c r="V82" s="54"/>
      <c r="W82" s="51"/>
      <c r="X82" s="1"/>
      <c r="Y82" s="1" t="s">
        <v>4012</v>
      </c>
      <c r="Z82" s="1" t="s">
        <v>4013</v>
      </c>
      <c r="AA82" s="1" t="s">
        <v>4014</v>
      </c>
      <c r="AB82" s="1" t="s">
        <v>4015</v>
      </c>
      <c r="AC82" s="1" t="s">
        <v>4016</v>
      </c>
      <c r="AD82" s="1" t="s">
        <v>4017</v>
      </c>
      <c r="AE82" s="1" t="s">
        <v>4018</v>
      </c>
      <c r="AF82" s="1" t="s">
        <v>4019</v>
      </c>
      <c r="AG82" s="1" t="s">
        <v>4020</v>
      </c>
      <c r="AH82" s="1" t="s">
        <v>4021</v>
      </c>
      <c r="AI82" s="1" t="s">
        <v>4022</v>
      </c>
      <c r="AJ82" s="1" t="s">
        <v>4023</v>
      </c>
      <c r="AK82" s="1" t="s">
        <v>4024</v>
      </c>
      <c r="AL82" s="1" t="s">
        <v>4025</v>
      </c>
      <c r="AM82" s="1" t="s">
        <v>4026</v>
      </c>
      <c r="AN82" s="1" t="s">
        <v>4027</v>
      </c>
      <c r="AO82" s="1" t="s">
        <v>4028</v>
      </c>
      <c r="AP82" s="1" t="s">
        <v>4029</v>
      </c>
    </row>
    <row r="83" spans="1:42" ht="13.5" customHeight="1">
      <c r="A83" s="49"/>
      <c r="B83" s="55" t="s">
        <v>4030</v>
      </c>
      <c r="C83" s="52" t="s">
        <v>4692</v>
      </c>
      <c r="D83" s="52" t="s">
        <v>1042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4"/>
      <c r="S83" s="54"/>
      <c r="T83" s="54"/>
      <c r="U83" s="53"/>
      <c r="V83" s="54"/>
      <c r="W83" s="51"/>
      <c r="X83" s="1"/>
      <c r="Y83" s="1" t="s">
        <v>4031</v>
      </c>
      <c r="Z83" s="1" t="s">
        <v>4032</v>
      </c>
      <c r="AA83" s="1" t="s">
        <v>4033</v>
      </c>
      <c r="AB83" s="1" t="s">
        <v>4034</v>
      </c>
      <c r="AC83" s="1" t="s">
        <v>4035</v>
      </c>
      <c r="AD83" s="1" t="s">
        <v>4036</v>
      </c>
      <c r="AE83" s="1" t="s">
        <v>4037</v>
      </c>
      <c r="AF83" s="1" t="s">
        <v>4038</v>
      </c>
      <c r="AG83" s="1" t="s">
        <v>4039</v>
      </c>
      <c r="AH83" s="1" t="s">
        <v>4040</v>
      </c>
      <c r="AI83" s="1" t="s">
        <v>4041</v>
      </c>
      <c r="AJ83" s="1" t="s">
        <v>4042</v>
      </c>
      <c r="AK83" s="1" t="s">
        <v>4043</v>
      </c>
      <c r="AL83" s="1" t="s">
        <v>4044</v>
      </c>
      <c r="AM83" s="1" t="s">
        <v>4045</v>
      </c>
      <c r="AN83" s="1" t="s">
        <v>4046</v>
      </c>
      <c r="AO83" s="1" t="s">
        <v>4047</v>
      </c>
      <c r="AP83" s="1" t="s">
        <v>4048</v>
      </c>
    </row>
    <row r="84" spans="1:42" ht="13.5" customHeight="1">
      <c r="A84" s="49"/>
      <c r="B84" s="55" t="s">
        <v>4049</v>
      </c>
      <c r="C84" s="52" t="s">
        <v>556</v>
      </c>
      <c r="D84" s="52" t="s">
        <v>1043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4"/>
      <c r="S84" s="54"/>
      <c r="T84" s="54"/>
      <c r="U84" s="53"/>
      <c r="V84" s="54"/>
      <c r="W84" s="51"/>
      <c r="X84" s="1"/>
      <c r="Y84" s="1" t="s">
        <v>4050</v>
      </c>
      <c r="Z84" s="1" t="s">
        <v>4051</v>
      </c>
      <c r="AA84" s="1" t="s">
        <v>4052</v>
      </c>
      <c r="AB84" s="1" t="s">
        <v>4053</v>
      </c>
      <c r="AC84" s="1" t="s">
        <v>4054</v>
      </c>
      <c r="AD84" s="1" t="s">
        <v>4055</v>
      </c>
      <c r="AE84" s="1" t="s">
        <v>4056</v>
      </c>
      <c r="AF84" s="1" t="s">
        <v>4057</v>
      </c>
      <c r="AG84" s="1" t="s">
        <v>4058</v>
      </c>
      <c r="AH84" s="1" t="s">
        <v>4059</v>
      </c>
      <c r="AI84" s="1" t="s">
        <v>4060</v>
      </c>
      <c r="AJ84" s="1" t="s">
        <v>4061</v>
      </c>
      <c r="AK84" s="1" t="s">
        <v>4062</v>
      </c>
      <c r="AL84" s="1" t="s">
        <v>4063</v>
      </c>
      <c r="AM84" s="1" t="s">
        <v>4064</v>
      </c>
      <c r="AN84" s="1" t="s">
        <v>4065</v>
      </c>
      <c r="AO84" s="1" t="s">
        <v>4066</v>
      </c>
      <c r="AP84" s="1" t="s">
        <v>4067</v>
      </c>
    </row>
    <row r="85" spans="1:42" ht="13.5" customHeight="1">
      <c r="A85" s="49"/>
      <c r="B85" s="55" t="s">
        <v>4068</v>
      </c>
      <c r="C85" s="52" t="s">
        <v>1044</v>
      </c>
      <c r="D85" s="52" t="s">
        <v>1044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4"/>
      <c r="S85" s="54"/>
      <c r="T85" s="54"/>
      <c r="U85" s="53"/>
      <c r="V85" s="54"/>
      <c r="W85" s="51"/>
      <c r="X85" s="1"/>
      <c r="Y85" s="1" t="s">
        <v>4069</v>
      </c>
      <c r="Z85" s="1" t="s">
        <v>4070</v>
      </c>
      <c r="AA85" s="1" t="s">
        <v>4071</v>
      </c>
      <c r="AB85" s="1" t="s">
        <v>4072</v>
      </c>
      <c r="AC85" s="1" t="s">
        <v>4073</v>
      </c>
      <c r="AD85" s="1" t="s">
        <v>4074</v>
      </c>
      <c r="AE85" s="1" t="s">
        <v>4075</v>
      </c>
      <c r="AF85" s="1" t="s">
        <v>4076</v>
      </c>
      <c r="AG85" s="1" t="s">
        <v>4077</v>
      </c>
      <c r="AH85" s="1" t="s">
        <v>4078</v>
      </c>
      <c r="AI85" s="1" t="s">
        <v>4079</v>
      </c>
      <c r="AJ85" s="1" t="s">
        <v>4080</v>
      </c>
      <c r="AK85" s="1" t="s">
        <v>4081</v>
      </c>
      <c r="AL85" s="1" t="s">
        <v>4082</v>
      </c>
      <c r="AM85" s="1" t="s">
        <v>4083</v>
      </c>
      <c r="AN85" s="1" t="s">
        <v>4084</v>
      </c>
      <c r="AO85" s="1" t="s">
        <v>4085</v>
      </c>
      <c r="AP85" s="1" t="s">
        <v>4086</v>
      </c>
    </row>
    <row r="86" spans="1:42" ht="13.5" customHeight="1">
      <c r="A86" s="49"/>
      <c r="B86" s="55" t="s">
        <v>4087</v>
      </c>
      <c r="C86" s="52" t="s">
        <v>611</v>
      </c>
      <c r="D86" s="52" t="s">
        <v>1045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4"/>
      <c r="S86" s="54"/>
      <c r="T86" s="54"/>
      <c r="U86" s="53"/>
      <c r="V86" s="54"/>
      <c r="W86" s="51"/>
      <c r="X86" s="1"/>
      <c r="Y86" s="1" t="s">
        <v>4088</v>
      </c>
      <c r="Z86" s="1" t="s">
        <v>4089</v>
      </c>
      <c r="AA86" s="1" t="s">
        <v>4090</v>
      </c>
      <c r="AB86" s="1" t="s">
        <v>4091</v>
      </c>
      <c r="AC86" s="1" t="s">
        <v>4092</v>
      </c>
      <c r="AD86" s="1" t="s">
        <v>4093</v>
      </c>
      <c r="AE86" s="1" t="s">
        <v>4094</v>
      </c>
      <c r="AF86" s="1" t="s">
        <v>4095</v>
      </c>
      <c r="AG86" s="1" t="s">
        <v>4096</v>
      </c>
      <c r="AH86" s="1" t="s">
        <v>4097</v>
      </c>
      <c r="AI86" s="1" t="s">
        <v>4098</v>
      </c>
      <c r="AJ86" s="1" t="s">
        <v>4099</v>
      </c>
      <c r="AK86" s="1" t="s">
        <v>4100</v>
      </c>
      <c r="AL86" s="1" t="s">
        <v>4101</v>
      </c>
      <c r="AM86" s="1" t="s">
        <v>4102</v>
      </c>
      <c r="AN86" s="1" t="s">
        <v>4103</v>
      </c>
      <c r="AO86" s="1" t="s">
        <v>4104</v>
      </c>
      <c r="AP86" s="1" t="s">
        <v>4105</v>
      </c>
    </row>
    <row r="87" spans="1:42" ht="13.5" customHeight="1">
      <c r="A87" s="49"/>
      <c r="B87" s="55" t="s">
        <v>4106</v>
      </c>
      <c r="C87" s="52" t="s">
        <v>995</v>
      </c>
      <c r="D87" s="52" t="s">
        <v>202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4"/>
      <c r="S87" s="54"/>
      <c r="T87" s="54"/>
      <c r="U87" s="53"/>
      <c r="V87" s="54"/>
      <c r="W87" s="51"/>
      <c r="X87" s="1"/>
      <c r="Y87" s="1" t="s">
        <v>4107</v>
      </c>
      <c r="Z87" s="1" t="s">
        <v>4108</v>
      </c>
      <c r="AA87" s="1" t="s">
        <v>4109</v>
      </c>
      <c r="AB87" s="1" t="s">
        <v>4110</v>
      </c>
      <c r="AC87" s="1" t="s">
        <v>4111</v>
      </c>
      <c r="AD87" s="1" t="s">
        <v>4112</v>
      </c>
      <c r="AE87" s="1" t="s">
        <v>4113</v>
      </c>
      <c r="AF87" s="1" t="s">
        <v>4114</v>
      </c>
      <c r="AG87" s="1" t="s">
        <v>4115</v>
      </c>
      <c r="AH87" s="1" t="s">
        <v>4116</v>
      </c>
      <c r="AI87" s="1" t="s">
        <v>4117</v>
      </c>
      <c r="AJ87" s="1" t="s">
        <v>4118</v>
      </c>
      <c r="AK87" s="1" t="s">
        <v>4119</v>
      </c>
      <c r="AL87" s="1" t="s">
        <v>4120</v>
      </c>
      <c r="AM87" s="1" t="s">
        <v>4121</v>
      </c>
      <c r="AN87" s="1" t="s">
        <v>4122</v>
      </c>
      <c r="AO87" s="1" t="s">
        <v>4123</v>
      </c>
      <c r="AP87" s="1" t="s">
        <v>4124</v>
      </c>
    </row>
    <row r="88" spans="1:42" ht="13.5" customHeight="1">
      <c r="A88" s="49"/>
      <c r="B88" s="55" t="s">
        <v>4125</v>
      </c>
      <c r="C88" s="52" t="s">
        <v>1000</v>
      </c>
      <c r="D88" s="52" t="s">
        <v>1046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  <c r="S88" s="54"/>
      <c r="T88" s="54"/>
      <c r="U88" s="53"/>
      <c r="V88" s="54"/>
      <c r="W88" s="51"/>
      <c r="X88" s="1"/>
      <c r="Y88" s="1" t="s">
        <v>4126</v>
      </c>
      <c r="Z88" s="1" t="s">
        <v>4127</v>
      </c>
      <c r="AA88" s="1" t="s">
        <v>4128</v>
      </c>
      <c r="AB88" s="1" t="s">
        <v>4129</v>
      </c>
      <c r="AC88" s="1" t="s">
        <v>4130</v>
      </c>
      <c r="AD88" s="1" t="s">
        <v>4131</v>
      </c>
      <c r="AE88" s="1" t="s">
        <v>4132</v>
      </c>
      <c r="AF88" s="1" t="s">
        <v>4133</v>
      </c>
      <c r="AG88" s="1" t="s">
        <v>4134</v>
      </c>
      <c r="AH88" s="1" t="s">
        <v>4135</v>
      </c>
      <c r="AI88" s="1" t="s">
        <v>4136</v>
      </c>
      <c r="AJ88" s="1" t="s">
        <v>4137</v>
      </c>
      <c r="AK88" s="1" t="s">
        <v>4138</v>
      </c>
      <c r="AL88" s="1" t="s">
        <v>4139</v>
      </c>
      <c r="AM88" s="1" t="s">
        <v>4140</v>
      </c>
      <c r="AN88" s="1" t="s">
        <v>4141</v>
      </c>
      <c r="AO88" s="1" t="s">
        <v>4142</v>
      </c>
      <c r="AP88" s="1" t="s">
        <v>4143</v>
      </c>
    </row>
    <row r="89" spans="1:42" ht="13.5" customHeight="1">
      <c r="A89" s="49"/>
      <c r="B89" s="55" t="s">
        <v>4144</v>
      </c>
      <c r="C89" s="52" t="s">
        <v>1018</v>
      </c>
      <c r="D89" s="52" t="s">
        <v>1047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4"/>
      <c r="S89" s="54"/>
      <c r="T89" s="54"/>
      <c r="U89" s="53"/>
      <c r="V89" s="54"/>
      <c r="W89" s="51"/>
      <c r="X89" s="1"/>
      <c r="Y89" s="1" t="s">
        <v>4145</v>
      </c>
      <c r="Z89" s="1" t="s">
        <v>4146</v>
      </c>
      <c r="AA89" s="1" t="s">
        <v>4147</v>
      </c>
      <c r="AB89" s="1" t="s">
        <v>4148</v>
      </c>
      <c r="AC89" s="1" t="s">
        <v>4149</v>
      </c>
      <c r="AD89" s="1" t="s">
        <v>4150</v>
      </c>
      <c r="AE89" s="1" t="s">
        <v>4151</v>
      </c>
      <c r="AF89" s="1" t="s">
        <v>4152</v>
      </c>
      <c r="AG89" s="1" t="s">
        <v>4153</v>
      </c>
      <c r="AH89" s="1" t="s">
        <v>4154</v>
      </c>
      <c r="AI89" s="1" t="s">
        <v>4155</v>
      </c>
      <c r="AJ89" s="1" t="s">
        <v>4156</v>
      </c>
      <c r="AK89" s="1" t="s">
        <v>4157</v>
      </c>
      <c r="AL89" s="1" t="s">
        <v>4158</v>
      </c>
      <c r="AM89" s="1" t="s">
        <v>4159</v>
      </c>
      <c r="AN89" s="1" t="s">
        <v>4160</v>
      </c>
      <c r="AO89" s="1" t="s">
        <v>4161</v>
      </c>
      <c r="AP89" s="1" t="s">
        <v>4427</v>
      </c>
    </row>
    <row r="90" spans="1:42" ht="13.5" customHeight="1">
      <c r="A90" s="49"/>
      <c r="B90" s="55" t="s">
        <v>4428</v>
      </c>
      <c r="C90" s="52" t="s">
        <v>1020</v>
      </c>
      <c r="D90" s="52" t="s">
        <v>3991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4"/>
      <c r="S90" s="54"/>
      <c r="T90" s="54"/>
      <c r="U90" s="53"/>
      <c r="V90" s="54"/>
      <c r="W90" s="51"/>
      <c r="X90" s="1"/>
      <c r="Y90" s="1" t="s">
        <v>4429</v>
      </c>
      <c r="Z90" s="1" t="s">
        <v>4430</v>
      </c>
      <c r="AA90" s="1" t="s">
        <v>4431</v>
      </c>
      <c r="AB90" s="1" t="s">
        <v>4432</v>
      </c>
      <c r="AC90" s="1" t="s">
        <v>4433</v>
      </c>
      <c r="AD90" s="1" t="s">
        <v>4434</v>
      </c>
      <c r="AE90" s="1" t="s">
        <v>4435</v>
      </c>
      <c r="AF90" s="1" t="s">
        <v>4436</v>
      </c>
      <c r="AG90" s="1" t="s">
        <v>4437</v>
      </c>
      <c r="AH90" s="1" t="s">
        <v>4438</v>
      </c>
      <c r="AI90" s="1" t="s">
        <v>4439</v>
      </c>
      <c r="AJ90" s="1" t="s">
        <v>4440</v>
      </c>
      <c r="AK90" s="1" t="s">
        <v>4441</v>
      </c>
      <c r="AL90" s="1" t="s">
        <v>4442</v>
      </c>
      <c r="AM90" s="1" t="s">
        <v>4443</v>
      </c>
      <c r="AN90" s="1" t="s">
        <v>4444</v>
      </c>
      <c r="AO90" s="1" t="s">
        <v>4445</v>
      </c>
      <c r="AP90" s="1" t="s">
        <v>4446</v>
      </c>
    </row>
    <row r="91" spans="1:42" ht="13.5" customHeight="1">
      <c r="A91" s="49"/>
      <c r="B91" s="55" t="s">
        <v>4447</v>
      </c>
      <c r="C91" s="52" t="s">
        <v>1037</v>
      </c>
      <c r="D91" s="52" t="s">
        <v>3391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4"/>
      <c r="S91" s="54"/>
      <c r="T91" s="54"/>
      <c r="U91" s="53"/>
      <c r="V91" s="54"/>
      <c r="W91" s="51"/>
      <c r="X91" s="1"/>
      <c r="Y91" s="1" t="s">
        <v>4448</v>
      </c>
      <c r="Z91" s="1" t="s">
        <v>4449</v>
      </c>
      <c r="AA91" s="1" t="s">
        <v>4450</v>
      </c>
      <c r="AB91" s="1" t="s">
        <v>4451</v>
      </c>
      <c r="AC91" s="1" t="s">
        <v>4452</v>
      </c>
      <c r="AD91" s="1" t="s">
        <v>4453</v>
      </c>
      <c r="AE91" s="1" t="s">
        <v>4454</v>
      </c>
      <c r="AF91" s="1" t="s">
        <v>4455</v>
      </c>
      <c r="AG91" s="1" t="s">
        <v>4456</v>
      </c>
      <c r="AH91" s="1" t="s">
        <v>4457</v>
      </c>
      <c r="AI91" s="1" t="s">
        <v>4458</v>
      </c>
      <c r="AJ91" s="1" t="s">
        <v>4459</v>
      </c>
      <c r="AK91" s="1" t="s">
        <v>4460</v>
      </c>
      <c r="AL91" s="1" t="s">
        <v>4461</v>
      </c>
      <c r="AM91" s="1" t="s">
        <v>4462</v>
      </c>
      <c r="AN91" s="1" t="s">
        <v>4463</v>
      </c>
      <c r="AO91" s="1" t="s">
        <v>4464</v>
      </c>
      <c r="AP91" s="1" t="s">
        <v>4465</v>
      </c>
    </row>
    <row r="92" spans="1:42" ht="13.5" customHeight="1">
      <c r="A92" s="49"/>
      <c r="B92" s="52" t="s">
        <v>4466</v>
      </c>
      <c r="C92" s="52" t="s">
        <v>4693</v>
      </c>
      <c r="D92" s="52" t="s">
        <v>3430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1"/>
      <c r="X92" s="1"/>
      <c r="Y92" s="1" t="s">
        <v>4467</v>
      </c>
      <c r="Z92" s="1" t="s">
        <v>4468</v>
      </c>
      <c r="AA92" s="1" t="s">
        <v>4469</v>
      </c>
      <c r="AB92" s="1" t="s">
        <v>4470</v>
      </c>
      <c r="AC92" s="1" t="s">
        <v>4471</v>
      </c>
      <c r="AD92" s="1" t="s">
        <v>4472</v>
      </c>
      <c r="AE92" s="1" t="s">
        <v>4473</v>
      </c>
      <c r="AF92" s="1" t="s">
        <v>4474</v>
      </c>
      <c r="AG92" s="1" t="s">
        <v>4475</v>
      </c>
      <c r="AH92" s="1" t="s">
        <v>4476</v>
      </c>
      <c r="AI92" s="1" t="s">
        <v>4477</v>
      </c>
      <c r="AJ92" s="1" t="s">
        <v>4478</v>
      </c>
      <c r="AK92" s="1" t="s">
        <v>4479</v>
      </c>
      <c r="AL92" s="1" t="s">
        <v>4480</v>
      </c>
      <c r="AM92" s="1" t="s">
        <v>4481</v>
      </c>
      <c r="AN92" s="1" t="s">
        <v>4482</v>
      </c>
      <c r="AO92" s="1" t="s">
        <v>4483</v>
      </c>
      <c r="AP92" s="1" t="s">
        <v>4484</v>
      </c>
    </row>
    <row r="93" spans="1:42" ht="13.5" customHeight="1">
      <c r="A93" s="49"/>
      <c r="B93" s="55" t="s">
        <v>4485</v>
      </c>
      <c r="C93" s="52" t="s">
        <v>4694</v>
      </c>
      <c r="D93" s="52" t="s">
        <v>3971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4"/>
      <c r="S93" s="54"/>
      <c r="T93" s="54"/>
      <c r="U93" s="53"/>
      <c r="V93" s="54"/>
      <c r="W93" s="51"/>
      <c r="X93" s="1"/>
      <c r="Y93" s="1" t="s">
        <v>4486</v>
      </c>
      <c r="Z93" s="1" t="s">
        <v>4487</v>
      </c>
      <c r="AA93" s="1" t="s">
        <v>4488</v>
      </c>
      <c r="AB93" s="1" t="s">
        <v>4489</v>
      </c>
      <c r="AC93" s="1" t="s">
        <v>4490</v>
      </c>
      <c r="AD93" s="1" t="s">
        <v>4491</v>
      </c>
      <c r="AE93" s="1" t="s">
        <v>4492</v>
      </c>
      <c r="AF93" s="1" t="s">
        <v>4493</v>
      </c>
      <c r="AG93" s="1" t="s">
        <v>4494</v>
      </c>
      <c r="AH93" s="1" t="s">
        <v>4495</v>
      </c>
      <c r="AI93" s="1" t="s">
        <v>4496</v>
      </c>
      <c r="AJ93" s="1" t="s">
        <v>4497</v>
      </c>
      <c r="AK93" s="1" t="s">
        <v>4498</v>
      </c>
      <c r="AL93" s="1" t="s">
        <v>4499</v>
      </c>
      <c r="AM93" s="1" t="s">
        <v>4500</v>
      </c>
      <c r="AN93" s="1" t="s">
        <v>4501</v>
      </c>
      <c r="AO93" s="1" t="s">
        <v>4502</v>
      </c>
      <c r="AP93" s="1" t="s">
        <v>4503</v>
      </c>
    </row>
    <row r="94" spans="1:42" ht="13.5" customHeight="1">
      <c r="A94" s="49"/>
      <c r="B94" s="55" t="s">
        <v>4504</v>
      </c>
      <c r="C94" s="52" t="s">
        <v>998</v>
      </c>
      <c r="D94" s="52" t="s">
        <v>4328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4"/>
      <c r="S94" s="54"/>
      <c r="T94" s="54"/>
      <c r="U94" s="53"/>
      <c r="V94" s="54"/>
      <c r="W94" s="51"/>
      <c r="X94" s="1"/>
      <c r="Y94" s="1" t="s">
        <v>4505</v>
      </c>
      <c r="Z94" s="1" t="s">
        <v>4506</v>
      </c>
      <c r="AA94" s="1" t="s">
        <v>4507</v>
      </c>
      <c r="AB94" s="1" t="s">
        <v>4508</v>
      </c>
      <c r="AC94" s="1" t="s">
        <v>4509</v>
      </c>
      <c r="AD94" s="1" t="s">
        <v>4510</v>
      </c>
      <c r="AE94" s="1" t="s">
        <v>4511</v>
      </c>
      <c r="AF94" s="1" t="s">
        <v>4512</v>
      </c>
      <c r="AG94" s="1" t="s">
        <v>4513</v>
      </c>
      <c r="AH94" s="1" t="s">
        <v>4514</v>
      </c>
      <c r="AI94" s="1" t="s">
        <v>4515</v>
      </c>
      <c r="AJ94" s="1" t="s">
        <v>4516</v>
      </c>
      <c r="AK94" s="1" t="s">
        <v>4517</v>
      </c>
      <c r="AL94" s="1" t="s">
        <v>4518</v>
      </c>
      <c r="AM94" s="1" t="s">
        <v>4519</v>
      </c>
      <c r="AN94" s="1" t="s">
        <v>4520</v>
      </c>
      <c r="AO94" s="1" t="s">
        <v>4521</v>
      </c>
      <c r="AP94" s="1" t="s">
        <v>4522</v>
      </c>
    </row>
    <row r="95" spans="1:42" ht="13.5" customHeight="1">
      <c r="A95" s="49"/>
      <c r="B95" s="55" t="s">
        <v>4523</v>
      </c>
      <c r="C95" s="52" t="s">
        <v>629</v>
      </c>
      <c r="D95" s="52" t="s">
        <v>3044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4"/>
      <c r="S95" s="54"/>
      <c r="T95" s="54"/>
      <c r="U95" s="53"/>
      <c r="V95" s="54"/>
      <c r="W95" s="51"/>
      <c r="X95" s="1"/>
      <c r="Y95" s="1" t="s">
        <v>4524</v>
      </c>
      <c r="Z95" s="1" t="s">
        <v>4525</v>
      </c>
      <c r="AA95" s="1" t="s">
        <v>4526</v>
      </c>
      <c r="AB95" s="1" t="s">
        <v>4527</v>
      </c>
      <c r="AC95" s="1" t="s">
        <v>4528</v>
      </c>
      <c r="AD95" s="1" t="s">
        <v>4529</v>
      </c>
      <c r="AE95" s="1" t="s">
        <v>4530</v>
      </c>
      <c r="AF95" s="1" t="s">
        <v>4531</v>
      </c>
      <c r="AG95" s="1" t="s">
        <v>4532</v>
      </c>
      <c r="AH95" s="1" t="s">
        <v>4533</v>
      </c>
      <c r="AI95" s="1" t="s">
        <v>4534</v>
      </c>
      <c r="AJ95" s="1" t="s">
        <v>4535</v>
      </c>
      <c r="AK95" s="1" t="s">
        <v>4536</v>
      </c>
      <c r="AL95" s="1" t="s">
        <v>4537</v>
      </c>
      <c r="AM95" s="1" t="s">
        <v>4538</v>
      </c>
      <c r="AN95" s="1" t="s">
        <v>4539</v>
      </c>
      <c r="AO95" s="1" t="s">
        <v>4540</v>
      </c>
      <c r="AP95" s="1" t="s">
        <v>4541</v>
      </c>
    </row>
    <row r="96" spans="1:42" ht="13.5" customHeight="1">
      <c r="A96" s="49"/>
      <c r="B96" s="55" t="s">
        <v>4542</v>
      </c>
      <c r="C96" s="52" t="s">
        <v>683</v>
      </c>
      <c r="D96" s="52" t="s">
        <v>3064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4"/>
      <c r="S96" s="54"/>
      <c r="T96" s="54"/>
      <c r="U96" s="53"/>
      <c r="V96" s="54"/>
      <c r="W96" s="51"/>
      <c r="X96" s="1"/>
      <c r="Y96" s="1" t="s">
        <v>4543</v>
      </c>
      <c r="Z96" s="1" t="s">
        <v>4544</v>
      </c>
      <c r="AA96" s="1" t="s">
        <v>4545</v>
      </c>
      <c r="AB96" s="1" t="s">
        <v>4546</v>
      </c>
      <c r="AC96" s="1" t="s">
        <v>4547</v>
      </c>
      <c r="AD96" s="1" t="s">
        <v>4548</v>
      </c>
      <c r="AE96" s="1" t="s">
        <v>4549</v>
      </c>
      <c r="AF96" s="1" t="s">
        <v>4550</v>
      </c>
      <c r="AG96" s="1" t="s">
        <v>4551</v>
      </c>
      <c r="AH96" s="1" t="s">
        <v>4552</v>
      </c>
      <c r="AI96" s="1" t="s">
        <v>4553</v>
      </c>
      <c r="AJ96" s="1" t="s">
        <v>4554</v>
      </c>
      <c r="AK96" s="1" t="s">
        <v>4555</v>
      </c>
      <c r="AL96" s="1" t="s">
        <v>4556</v>
      </c>
      <c r="AM96" s="1" t="s">
        <v>4557</v>
      </c>
      <c r="AN96" s="1" t="s">
        <v>4558</v>
      </c>
      <c r="AO96" s="1" t="s">
        <v>4559</v>
      </c>
      <c r="AP96" s="1" t="s">
        <v>4560</v>
      </c>
    </row>
    <row r="97" spans="1:42" ht="13.5" customHeight="1">
      <c r="A97" s="49"/>
      <c r="B97" s="55" t="s">
        <v>4561</v>
      </c>
      <c r="C97" s="52" t="s">
        <v>528</v>
      </c>
      <c r="D97" s="52" t="s">
        <v>3566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4"/>
      <c r="S97" s="54"/>
      <c r="T97" s="54"/>
      <c r="U97" s="53"/>
      <c r="V97" s="54"/>
      <c r="W97" s="51"/>
      <c r="X97" s="1"/>
      <c r="Y97" s="1" t="s">
        <v>4562</v>
      </c>
      <c r="Z97" s="1" t="s">
        <v>4563</v>
      </c>
      <c r="AA97" s="1" t="s">
        <v>4564</v>
      </c>
      <c r="AB97" s="1" t="s">
        <v>4565</v>
      </c>
      <c r="AC97" s="1" t="s">
        <v>4566</v>
      </c>
      <c r="AD97" s="1" t="s">
        <v>4567</v>
      </c>
      <c r="AE97" s="1" t="s">
        <v>4568</v>
      </c>
      <c r="AF97" s="1" t="s">
        <v>4569</v>
      </c>
      <c r="AG97" s="1" t="s">
        <v>4570</v>
      </c>
      <c r="AH97" s="1" t="s">
        <v>4571</v>
      </c>
      <c r="AI97" s="1" t="s">
        <v>4572</v>
      </c>
      <c r="AJ97" s="1" t="s">
        <v>4573</v>
      </c>
      <c r="AK97" s="1" t="s">
        <v>4574</v>
      </c>
      <c r="AL97" s="1" t="s">
        <v>4575</v>
      </c>
      <c r="AM97" s="1" t="s">
        <v>4576</v>
      </c>
      <c r="AN97" s="1" t="s">
        <v>4577</v>
      </c>
      <c r="AO97" s="1" t="s">
        <v>4578</v>
      </c>
      <c r="AP97" s="1" t="s">
        <v>4579</v>
      </c>
    </row>
    <row r="98" spans="1:42" ht="13.5" customHeight="1">
      <c r="A98" s="49"/>
      <c r="B98" s="55" t="s">
        <v>4580</v>
      </c>
      <c r="C98" s="52" t="s">
        <v>1012</v>
      </c>
      <c r="D98" s="52" t="s">
        <v>3586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4"/>
      <c r="S98" s="54"/>
      <c r="T98" s="54"/>
      <c r="U98" s="53"/>
      <c r="V98" s="54"/>
      <c r="W98" s="51"/>
      <c r="X98" s="1"/>
      <c r="Y98" s="1" t="s">
        <v>4581</v>
      </c>
      <c r="Z98" s="1" t="s">
        <v>4582</v>
      </c>
      <c r="AA98" s="1" t="s">
        <v>4583</v>
      </c>
      <c r="AB98" s="1" t="s">
        <v>4584</v>
      </c>
      <c r="AC98" s="1" t="s">
        <v>4585</v>
      </c>
      <c r="AD98" s="1" t="s">
        <v>4586</v>
      </c>
      <c r="AE98" s="1" t="s">
        <v>4587</v>
      </c>
      <c r="AF98" s="1" t="s">
        <v>4588</v>
      </c>
      <c r="AG98" s="1" t="s">
        <v>4589</v>
      </c>
      <c r="AH98" s="1" t="s">
        <v>4590</v>
      </c>
      <c r="AI98" s="1" t="s">
        <v>4591</v>
      </c>
      <c r="AJ98" s="1" t="s">
        <v>4592</v>
      </c>
      <c r="AK98" s="1" t="s">
        <v>4593</v>
      </c>
      <c r="AL98" s="1" t="s">
        <v>4594</v>
      </c>
      <c r="AM98" s="1" t="s">
        <v>4595</v>
      </c>
      <c r="AN98" s="1" t="s">
        <v>4596</v>
      </c>
      <c r="AO98" s="1" t="s">
        <v>4597</v>
      </c>
      <c r="AP98" s="1" t="s">
        <v>4598</v>
      </c>
    </row>
    <row r="99" spans="1:42" ht="13.5" customHeight="1">
      <c r="A99" s="49"/>
      <c r="B99" s="55" t="s">
        <v>4599</v>
      </c>
      <c r="C99" s="52" t="s">
        <v>1032</v>
      </c>
      <c r="D99" s="52" t="s">
        <v>3470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  <c r="S99" s="54"/>
      <c r="T99" s="54"/>
      <c r="U99" s="53"/>
      <c r="V99" s="54"/>
      <c r="W99" s="51"/>
      <c r="X99" s="1"/>
      <c r="Y99" s="1" t="s">
        <v>4600</v>
      </c>
      <c r="Z99" s="1" t="s">
        <v>4601</v>
      </c>
      <c r="AA99" s="1" t="s">
        <v>4602</v>
      </c>
      <c r="AB99" s="1" t="s">
        <v>4603</v>
      </c>
      <c r="AC99" s="1" t="s">
        <v>4604</v>
      </c>
      <c r="AD99" s="1" t="s">
        <v>4605</v>
      </c>
      <c r="AE99" s="1" t="s">
        <v>4606</v>
      </c>
      <c r="AF99" s="1" t="s">
        <v>4607</v>
      </c>
      <c r="AG99" s="1" t="s">
        <v>4608</v>
      </c>
      <c r="AH99" s="1" t="s">
        <v>4609</v>
      </c>
      <c r="AI99" s="1" t="s">
        <v>4610</v>
      </c>
      <c r="AJ99" s="1" t="s">
        <v>4611</v>
      </c>
      <c r="AK99" s="1" t="s">
        <v>4612</v>
      </c>
      <c r="AL99" s="1" t="s">
        <v>4613</v>
      </c>
      <c r="AM99" s="1" t="s">
        <v>4614</v>
      </c>
      <c r="AN99" s="1" t="s">
        <v>4615</v>
      </c>
      <c r="AO99" s="1" t="s">
        <v>4616</v>
      </c>
      <c r="AP99" s="1" t="s">
        <v>4617</v>
      </c>
    </row>
    <row r="100" spans="1:42" ht="13.5" customHeight="1">
      <c r="A100" s="49"/>
      <c r="B100" s="55" t="s">
        <v>4618</v>
      </c>
      <c r="C100" s="52" t="s">
        <v>4695</v>
      </c>
      <c r="D100" s="52" t="s">
        <v>3450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  <c r="S100" s="54"/>
      <c r="T100" s="54"/>
      <c r="U100" s="53"/>
      <c r="V100" s="54"/>
      <c r="W100" s="51"/>
      <c r="X100" s="1"/>
      <c r="Y100" s="1" t="s">
        <v>4619</v>
      </c>
      <c r="Z100" s="1" t="s">
        <v>4620</v>
      </c>
      <c r="AA100" s="1" t="s">
        <v>4621</v>
      </c>
      <c r="AB100" s="1" t="s">
        <v>4622</v>
      </c>
      <c r="AC100" s="1" t="s">
        <v>4623</v>
      </c>
      <c r="AD100" s="1" t="s">
        <v>4624</v>
      </c>
      <c r="AE100" s="1" t="s">
        <v>4625</v>
      </c>
      <c r="AF100" s="1" t="s">
        <v>4626</v>
      </c>
      <c r="AG100" s="1" t="s">
        <v>4627</v>
      </c>
      <c r="AH100" s="1" t="s">
        <v>4628</v>
      </c>
      <c r="AI100" s="1" t="s">
        <v>4629</v>
      </c>
      <c r="AJ100" s="1" t="s">
        <v>4630</v>
      </c>
      <c r="AK100" s="1" t="s">
        <v>4631</v>
      </c>
      <c r="AL100" s="1" t="s">
        <v>4632</v>
      </c>
      <c r="AM100" s="1" t="s">
        <v>4633</v>
      </c>
      <c r="AN100" s="1" t="s">
        <v>4634</v>
      </c>
      <c r="AO100" s="1" t="s">
        <v>4635</v>
      </c>
      <c r="AP100" s="1" t="s">
        <v>4636</v>
      </c>
    </row>
    <row r="101" spans="1:42" ht="13.5" customHeight="1">
      <c r="A101" s="49"/>
      <c r="B101" s="55" t="s">
        <v>4637</v>
      </c>
      <c r="C101" s="52" t="s">
        <v>1045</v>
      </c>
      <c r="D101" s="52" t="s">
        <v>3606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4"/>
      <c r="S101" s="54"/>
      <c r="T101" s="54"/>
      <c r="U101" s="53"/>
      <c r="V101" s="54"/>
      <c r="W101" s="51"/>
      <c r="X101" s="1"/>
      <c r="Y101" s="1" t="s">
        <v>4638</v>
      </c>
      <c r="Z101" s="1" t="s">
        <v>4639</v>
      </c>
      <c r="AA101" s="1" t="s">
        <v>4640</v>
      </c>
      <c r="AB101" s="1" t="s">
        <v>4641</v>
      </c>
      <c r="AC101" s="1" t="s">
        <v>4642</v>
      </c>
      <c r="AD101" s="1" t="s">
        <v>4643</v>
      </c>
      <c r="AE101" s="1" t="s">
        <v>4644</v>
      </c>
      <c r="AF101" s="1" t="s">
        <v>4645</v>
      </c>
      <c r="AG101" s="1" t="s">
        <v>4646</v>
      </c>
      <c r="AH101" s="1" t="s">
        <v>4647</v>
      </c>
      <c r="AI101" s="1" t="s">
        <v>4648</v>
      </c>
      <c r="AJ101" s="1" t="s">
        <v>4649</v>
      </c>
      <c r="AK101" s="1" t="s">
        <v>4650</v>
      </c>
      <c r="AL101" s="1" t="s">
        <v>4651</v>
      </c>
      <c r="AM101" s="1" t="s">
        <v>4652</v>
      </c>
      <c r="AN101" s="1" t="s">
        <v>4653</v>
      </c>
      <c r="AO101" s="1" t="s">
        <v>4654</v>
      </c>
      <c r="AP101" s="1" t="s">
        <v>4655</v>
      </c>
    </row>
    <row r="102" spans="1:42" ht="13.5" customHeight="1">
      <c r="A102" s="49"/>
      <c r="B102" s="52" t="s">
        <v>4656</v>
      </c>
      <c r="C102" s="52" t="s">
        <v>4696</v>
      </c>
      <c r="D102" s="52" t="s">
        <v>4011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4"/>
      <c r="S102" s="54"/>
      <c r="T102" s="54"/>
      <c r="U102" s="53"/>
      <c r="V102" s="54"/>
      <c r="W102" s="51"/>
      <c r="X102" s="1"/>
      <c r="Y102" s="1" t="s">
        <v>4657</v>
      </c>
      <c r="Z102" s="1" t="s">
        <v>4658</v>
      </c>
      <c r="AA102" s="1" t="s">
        <v>4659</v>
      </c>
      <c r="AB102" s="1" t="s">
        <v>4660</v>
      </c>
      <c r="AC102" s="1" t="s">
        <v>4661</v>
      </c>
      <c r="AD102" s="1" t="s">
        <v>4662</v>
      </c>
      <c r="AE102" s="1" t="s">
        <v>4663</v>
      </c>
      <c r="AF102" s="1" t="s">
        <v>4664</v>
      </c>
      <c r="AG102" s="1" t="s">
        <v>4665</v>
      </c>
      <c r="AH102" s="1" t="s">
        <v>4666</v>
      </c>
      <c r="AI102" s="1" t="s">
        <v>4667</v>
      </c>
      <c r="AJ102" s="1" t="s">
        <v>4668</v>
      </c>
      <c r="AK102" s="1" t="s">
        <v>4669</v>
      </c>
      <c r="AL102" s="1" t="s">
        <v>4670</v>
      </c>
      <c r="AM102" s="1" t="s">
        <v>4671</v>
      </c>
      <c r="AN102" s="1" t="s">
        <v>4672</v>
      </c>
      <c r="AO102" s="1" t="s">
        <v>4673</v>
      </c>
      <c r="AP102" s="1" t="s">
        <v>4674</v>
      </c>
    </row>
    <row r="103" spans="1:42" ht="3" customHeight="1">
      <c r="A103" s="1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21" spans="5:22" ht="12.75" hidden="1">
      <c r="E121" s="47" t="e">
        <f>MyIF(('[3]Раздел 3000'!G10='[3]Раздел 3000'!G11+'[3]Раздел 3000'!G30+'[3]Раздел 3000'!G42+'[3]Раздел 3000'!G49+'[3]Раздел 3000'!G57+'[3]Раздел 3000'!G72+'[3]Раздел 3000'!G79+'[3]Раздел 3000'!G92+'[3]Раздел 3000'!G102))</f>
        <v>#NAME?</v>
      </c>
      <c r="F121" s="47" t="e">
        <f>MyIF(('[3]Раздел 3000'!H10='[3]Раздел 3000'!H11+'[3]Раздел 3000'!H30+'[3]Раздел 3000'!H42+'[3]Раздел 3000'!H49+'[3]Раздел 3000'!H57+'[3]Раздел 3000'!H72+'[3]Раздел 3000'!H79+'[3]Раздел 3000'!H92+'[3]Раздел 3000'!H102))</f>
        <v>#NAME?</v>
      </c>
      <c r="G121" s="47" t="e">
        <f>MyIF(('[3]Раздел 3000'!I10='[3]Раздел 3000'!I11+'[3]Раздел 3000'!I30+'[3]Раздел 3000'!I42+'[3]Раздел 3000'!I49+'[3]Раздел 3000'!I57+'[3]Раздел 3000'!I72+'[3]Раздел 3000'!I79+'[3]Раздел 3000'!I92+'[3]Раздел 3000'!I102))</f>
        <v>#NAME?</v>
      </c>
      <c r="H121" s="47" t="e">
        <f>MyIF(('[3]Раздел 3000'!K10='[3]Раздел 3000'!K11+'[3]Раздел 3000'!K30+'[3]Раздел 3000'!K42+'[3]Раздел 3000'!K49+'[3]Раздел 3000'!K57+'[3]Раздел 3000'!K72+'[3]Раздел 3000'!K79+'[3]Раздел 3000'!K92+'[3]Раздел 3000'!K102))</f>
        <v>#NAME?</v>
      </c>
      <c r="I121" s="47" t="e">
        <f>MyIF(('[3]Раздел 3000'!L10='[3]Раздел 3000'!L11+'[3]Раздел 3000'!L30+'[3]Раздел 3000'!L42+'[3]Раздел 3000'!L49+'[3]Раздел 3000'!L57+'[3]Раздел 3000'!L72+'[3]Раздел 3000'!L79+'[3]Раздел 3000'!L92+'[3]Раздел 3000'!L102))</f>
        <v>#NAME?</v>
      </c>
      <c r="J121" s="47" t="e">
        <f>MyIF(('[3]Раздел 3000'!M10='[3]Раздел 3000'!M11+'[3]Раздел 3000'!M30+'[3]Раздел 3000'!M42+'[3]Раздел 3000'!M49+'[3]Раздел 3000'!M57+'[3]Раздел 3000'!M72+'[3]Раздел 3000'!M79+'[3]Раздел 3000'!M92+'[3]Раздел 3000'!M102))</f>
        <v>#NAME?</v>
      </c>
      <c r="K121" s="47" t="e">
        <f>MyIF(('[3]Раздел 3000'!O10='[3]Раздел 3000'!O11+'[3]Раздел 3000'!O30+'[3]Раздел 3000'!O42+'[3]Раздел 3000'!O49+'[3]Раздел 3000'!O57+'[3]Раздел 3000'!O72+'[3]Раздел 3000'!O79+'[3]Раздел 3000'!O92+'[3]Раздел 3000'!O102))</f>
        <v>#NAME?</v>
      </c>
      <c r="L121" s="47" t="e">
        <f>MyIF(('[3]Раздел 3000'!P10='[3]Раздел 3000'!P11+'[3]Раздел 3000'!P30+'[3]Раздел 3000'!P42+'[3]Раздел 3000'!P49+'[3]Раздел 3000'!P57+'[3]Раздел 3000'!P72+'[3]Раздел 3000'!P79+'[3]Раздел 3000'!P92+'[3]Раздел 3000'!P102))</f>
        <v>#NAME?</v>
      </c>
      <c r="M121" s="47" t="e">
        <f>MyIF(('[3]Раздел 3000'!Q10='[3]Раздел 3000'!Q11+'[3]Раздел 3000'!Q30+'[3]Раздел 3000'!Q42+'[3]Раздел 3000'!Q49+'[3]Раздел 3000'!Q57+'[3]Раздел 3000'!Q72+'[3]Раздел 3000'!Q79+'[3]Раздел 3000'!Q92+'[3]Раздел 3000'!Q102))</f>
        <v>#NAME?</v>
      </c>
      <c r="N121" s="47" t="e">
        <f>MyIF(('[3]Раздел 3000'!T10='[3]Раздел 3000'!T11+'[3]Раздел 3000'!T30+'[3]Раздел 3000'!T42+'[3]Раздел 3000'!T49+'[3]Раздел 3000'!T57+'[3]Раздел 3000'!T72+'[3]Раздел 3000'!T79+'[3]Раздел 3000'!T92+'[3]Раздел 3000'!T102))</f>
        <v>#NAME?</v>
      </c>
      <c r="O121" s="47" t="e">
        <f>MyIF(('[3]Раздел 3000'!U10='[3]Раздел 3000'!U11+'[3]Раздел 3000'!U30+'[3]Раздел 3000'!U42+'[3]Раздел 3000'!U49+'[3]Раздел 3000'!U57+'[3]Раздел 3000'!U72+'[3]Раздел 3000'!U79+'[3]Раздел 3000'!U92+'[3]Раздел 3000'!U102))</f>
        <v>#NAME?</v>
      </c>
      <c r="P121" s="47" t="e">
        <f>MyIF(('[3]Раздел 3000'!V10='[3]Раздел 3000'!V11+'[3]Раздел 3000'!V30+'[3]Раздел 3000'!V42+'[3]Раздел 3000'!V49+'[3]Раздел 3000'!V57+'[3]Раздел 3000'!V72+'[3]Раздел 3000'!V79+'[3]Раздел 3000'!V92+'[3]Раздел 3000'!V102))</f>
        <v>#NAME?</v>
      </c>
      <c r="Q121" s="47" t="e">
        <f>MyIF(('[3]Раздел 3000'!X10='[3]Раздел 3000'!X11+'[3]Раздел 3000'!X30+'[3]Раздел 3000'!X42+'[3]Раздел 3000'!X49+'[3]Раздел 3000'!X57+'[3]Раздел 3000'!X72+'[3]Раздел 3000'!X79+'[3]Раздел 3000'!X92+'[3]Раздел 3000'!X102))</f>
        <v>#NAME?</v>
      </c>
      <c r="R121" s="47" t="e">
        <f>MyIF(('[3]Раздел 3000'!Y10='[3]Раздел 3000'!Y11+'[3]Раздел 3000'!Y30+'[3]Раздел 3000'!Y42+'[3]Раздел 3000'!Y49+'[3]Раздел 3000'!Y57+'[3]Раздел 3000'!Y72+'[3]Раздел 3000'!Y79+'[3]Раздел 3000'!Y92+'[3]Раздел 3000'!Y102)*('[3]Раздел 3000'!Y10&lt;='[3]Раздел 3000'!T10))</f>
        <v>#NAME?</v>
      </c>
      <c r="S121" s="47" t="e">
        <f>MyIF(('[3]Раздел 3000'!Z10='[3]Раздел 3000'!Z11+'[3]Раздел 3000'!Z30+'[3]Раздел 3000'!Z42+'[3]Раздел 3000'!Z49+'[3]Раздел 3000'!Z57+'[3]Раздел 3000'!Z72+'[3]Раздел 3000'!Z79+'[3]Раздел 3000'!Z92+'[3]Раздел 3000'!Z102)*('[3]Раздел 3000'!Z10&lt;='[3]Раздел 3000'!U10))</f>
        <v>#NAME?</v>
      </c>
      <c r="T121" s="47" t="e">
        <f>MyIF(('[3]Раздел 3000'!AA10&lt;='[3]Раздел 3000'!V10)*('[3]Раздел 3000'!AA10='[3]Раздел 3000'!AA11+'[3]Раздел 3000'!AA30+'[3]Раздел 3000'!AA42+'[3]Раздел 3000'!AA49+'[3]Раздел 3000'!AA57+'[3]Раздел 3000'!AA72+'[3]Раздел 3000'!AA79+'[3]Раздел 3000'!AA92+'[3]Раздел 3000'!AA102))</f>
        <v>#NAME?</v>
      </c>
      <c r="U121" s="47" t="e">
        <f>MyIF(('[3]Раздел 3000'!AC10='[3]Раздел 3000'!AC11+'[3]Раздел 3000'!AC30+'[3]Раздел 3000'!AC42+'[3]Раздел 3000'!AC49+'[3]Раздел 3000'!AC57+'[3]Раздел 3000'!AC72+'[3]Раздел 3000'!AC79+'[3]Раздел 3000'!AC92+'[3]Раздел 3000'!AC102))</f>
        <v>#NAME?</v>
      </c>
      <c r="V121" s="47" t="e">
        <f>MyIF(('[3]Раздел 3000'!AD10='[3]Раздел 3000'!AD11+'[3]Раздел 3000'!AD30+'[3]Раздел 3000'!AD42+'[3]Раздел 3000'!AD49+'[3]Раздел 3000'!AD57+'[3]Раздел 3000'!AD72+'[3]Раздел 3000'!AD79+'[3]Раздел 3000'!AD92+'[3]Раздел 3000'!AD102)*('[3]Раздел 3000'!AD10='[3]Раздел 3000'!I10+'[3]Раздел 3000'!M10+'[3]Раздел 3000'!Q10+'[3]Раздел 3000'!V10+'[3]Раздел 3000'!AC10))</f>
        <v>#NAME?</v>
      </c>
    </row>
    <row r="122" spans="5:22" ht="12.75" hidden="1">
      <c r="E122" t="e">
        <f>MyIF(('[3]Раздел 3000'!G11='[3]Раздел 3000'!G12+'[3]Раздел 3000'!G13+'[3]Раздел 3000'!G14+'[3]Раздел 3000'!G15+'[3]Раздел 3000'!G16+'[3]Раздел 3000'!G17+'[3]Раздел 3000'!G18+'[3]Раздел 3000'!G19+'[3]Раздел 3000'!G20+'[3]Раздел 3000'!G21+'[3]Раздел 3000'!G22+'[3]Раздел 3000'!G23+'[3]Раздел 3000'!G24+'[3]Раздел 3000'!G25+'[3]Раздел 3000'!G26+'[3]Раздел 3000'!G27+'[3]Раздел 3000'!G28+'[3]Раздел 3000'!G29))</f>
        <v>#NAME?</v>
      </c>
      <c r="F122" t="e">
        <f>MyIF(('[3]Раздел 3000'!H11='[3]Раздел 3000'!H12+'[3]Раздел 3000'!H13+'[3]Раздел 3000'!H14+'[3]Раздел 3000'!H15+'[3]Раздел 3000'!H16+'[3]Раздел 3000'!H17+'[3]Раздел 3000'!H18+'[3]Раздел 3000'!H19+'[3]Раздел 3000'!H20+'[3]Раздел 3000'!H21+'[3]Раздел 3000'!H22+'[3]Раздел 3000'!H23+'[3]Раздел 3000'!H24+'[3]Раздел 3000'!H25+'[3]Раздел 3000'!H26+'[3]Раздел 3000'!H27+'[3]Раздел 3000'!H28+'[3]Раздел 3000'!H29))</f>
        <v>#NAME?</v>
      </c>
      <c r="G122" t="e">
        <f>MyIF(('[3]Раздел 3000'!I11='[3]Раздел 3000'!I12+'[3]Раздел 3000'!I13+'[3]Раздел 3000'!I14+'[3]Раздел 3000'!I15+'[3]Раздел 3000'!I16+'[3]Раздел 3000'!I17+'[3]Раздел 3000'!I18+'[3]Раздел 3000'!I19+'[3]Раздел 3000'!I20+'[3]Раздел 3000'!I21+'[3]Раздел 3000'!I22+'[3]Раздел 3000'!I23+'[3]Раздел 3000'!I24+'[3]Раздел 3000'!I25+'[3]Раздел 3000'!I26+'[3]Раздел 3000'!I27+'[3]Раздел 3000'!I28+'[3]Раздел 3000'!I29))</f>
        <v>#NAME?</v>
      </c>
      <c r="H122" t="e">
        <f>MyIF(('[3]Раздел 3000'!K11='[3]Раздел 3000'!K12+'[3]Раздел 3000'!K13+'[3]Раздел 3000'!K14+'[3]Раздел 3000'!K15+'[3]Раздел 3000'!K16+'[3]Раздел 3000'!K17+'[3]Раздел 3000'!K18+'[3]Раздел 3000'!K19+'[3]Раздел 3000'!K20+'[3]Раздел 3000'!K21+'[3]Раздел 3000'!K22+'[3]Раздел 3000'!K23+'[3]Раздел 3000'!K24+'[3]Раздел 3000'!K25+'[3]Раздел 3000'!K26+'[3]Раздел 3000'!K27+'[3]Раздел 3000'!K28+'[3]Раздел 3000'!K29))</f>
        <v>#NAME?</v>
      </c>
      <c r="I122" t="e">
        <f>MyIF(('[3]Раздел 3000'!L11='[3]Раздел 3000'!L12+'[3]Раздел 3000'!L13+'[3]Раздел 3000'!L14+'[3]Раздел 3000'!L15+'[3]Раздел 3000'!L16+'[3]Раздел 3000'!L17+'[3]Раздел 3000'!L18+'[3]Раздел 3000'!L19+'[3]Раздел 3000'!L20+'[3]Раздел 3000'!L21+'[3]Раздел 3000'!L22+'[3]Раздел 3000'!L23+'[3]Раздел 3000'!L24+'[3]Раздел 3000'!L25+'[3]Раздел 3000'!L26+'[3]Раздел 3000'!L27+'[3]Раздел 3000'!L28+'[3]Раздел 3000'!L29))</f>
        <v>#NAME?</v>
      </c>
      <c r="J122" t="e">
        <f>MyIF(('[3]Раздел 3000'!M11='[3]Раздел 3000'!M12+'[3]Раздел 3000'!M13+'[3]Раздел 3000'!M14+'[3]Раздел 3000'!M15+'[3]Раздел 3000'!M16+'[3]Раздел 3000'!M17+'[3]Раздел 3000'!M18+'[3]Раздел 3000'!M19+'[3]Раздел 3000'!M20+'[3]Раздел 3000'!M21+'[3]Раздел 3000'!M22+'[3]Раздел 3000'!M23+'[3]Раздел 3000'!M24+'[3]Раздел 3000'!M25+'[3]Раздел 3000'!M26+'[3]Раздел 3000'!M27+'[3]Раздел 3000'!M28+'[3]Раздел 3000'!M29))</f>
        <v>#NAME?</v>
      </c>
      <c r="K122" t="e">
        <f>MyIF(('[3]Раздел 3000'!O11='[3]Раздел 3000'!O12+'[3]Раздел 3000'!O13+'[3]Раздел 3000'!O14+'[3]Раздел 3000'!O15+'[3]Раздел 3000'!O16+'[3]Раздел 3000'!O17+'[3]Раздел 3000'!O18+'[3]Раздел 3000'!O19+'[3]Раздел 3000'!O20+'[3]Раздел 3000'!O21+'[3]Раздел 3000'!O22+'[3]Раздел 3000'!O23+'[3]Раздел 3000'!O24+'[3]Раздел 3000'!O25+'[3]Раздел 3000'!O26+'[3]Раздел 3000'!O27+'[3]Раздел 3000'!O28+'[3]Раздел 3000'!O29))</f>
        <v>#NAME?</v>
      </c>
      <c r="L122" t="e">
        <f>MyIF(('[3]Раздел 3000'!P11='[3]Раздел 3000'!P12+'[3]Раздел 3000'!P13+'[3]Раздел 3000'!P14+'[3]Раздел 3000'!P15+'[3]Раздел 3000'!P16+'[3]Раздел 3000'!P17+'[3]Раздел 3000'!P18+'[3]Раздел 3000'!P19+'[3]Раздел 3000'!P20+'[3]Раздел 3000'!P21+'[3]Раздел 3000'!P22+'[3]Раздел 3000'!P23+'[3]Раздел 3000'!P24+'[3]Раздел 3000'!P25+'[3]Раздел 3000'!P26+'[3]Раздел 3000'!P27+'[3]Раздел 3000'!P28+'[3]Раздел 3000'!P29))</f>
        <v>#NAME?</v>
      </c>
      <c r="M122" t="e">
        <f>MyIF(('[3]Раздел 3000'!Q11='[3]Раздел 3000'!Q12+'[3]Раздел 3000'!Q13+'[3]Раздел 3000'!Q14+'[3]Раздел 3000'!Q15+'[3]Раздел 3000'!Q16+'[3]Раздел 3000'!Q17+'[3]Раздел 3000'!Q18+'[3]Раздел 3000'!Q19+'[3]Раздел 3000'!Q20+'[3]Раздел 3000'!Q21+'[3]Раздел 3000'!Q22+'[3]Раздел 3000'!Q23+'[3]Раздел 3000'!Q24+'[3]Раздел 3000'!Q25+'[3]Раздел 3000'!Q26+'[3]Раздел 3000'!Q27+'[3]Раздел 3000'!Q28+'[3]Раздел 3000'!Q29))</f>
        <v>#NAME?</v>
      </c>
      <c r="N122" t="e">
        <f>MyIF(('[3]Раздел 3000'!T11='[3]Раздел 3000'!T12+'[3]Раздел 3000'!T13+'[3]Раздел 3000'!T14+'[3]Раздел 3000'!T15+'[3]Раздел 3000'!T16+'[3]Раздел 3000'!T17+'[3]Раздел 3000'!T18+'[3]Раздел 3000'!T19+'[3]Раздел 3000'!T20+'[3]Раздел 3000'!T21+'[3]Раздел 3000'!T22+'[3]Раздел 3000'!T23+'[3]Раздел 3000'!T24+'[3]Раздел 3000'!T25+'[3]Раздел 3000'!T26+'[3]Раздел 3000'!T27+'[3]Раздел 3000'!T28+'[3]Раздел 3000'!T29))</f>
        <v>#NAME?</v>
      </c>
      <c r="O122" t="e">
        <f>MyIF(('[3]Раздел 3000'!U11='[3]Раздел 3000'!U12+'[3]Раздел 3000'!U13+'[3]Раздел 3000'!U14+'[3]Раздел 3000'!U15+'[3]Раздел 3000'!U16+'[3]Раздел 3000'!U17+'[3]Раздел 3000'!U18+'[3]Раздел 3000'!U19+'[3]Раздел 3000'!U20+'[3]Раздел 3000'!U21+'[3]Раздел 3000'!U22+'[3]Раздел 3000'!U23+'[3]Раздел 3000'!U24+'[3]Раздел 3000'!U25+'[3]Раздел 3000'!U26+'[3]Раздел 3000'!U27+'[3]Раздел 3000'!U28+'[3]Раздел 3000'!U29))</f>
        <v>#NAME?</v>
      </c>
      <c r="P122" t="e">
        <f>MyIF(('[3]Раздел 3000'!V11='[3]Раздел 3000'!V12+'[3]Раздел 3000'!V13+'[3]Раздел 3000'!V14+'[3]Раздел 3000'!V15+'[3]Раздел 3000'!V16+'[3]Раздел 3000'!V17+'[3]Раздел 3000'!V18+'[3]Раздел 3000'!V19+'[3]Раздел 3000'!V20+'[3]Раздел 3000'!V21+'[3]Раздел 3000'!V22+'[3]Раздел 3000'!V23+'[3]Раздел 3000'!V24+'[3]Раздел 3000'!V25+'[3]Раздел 3000'!V26+'[3]Раздел 3000'!V27+'[3]Раздел 3000'!V28+'[3]Раздел 3000'!V29))</f>
        <v>#NAME?</v>
      </c>
      <c r="Q122" t="e">
        <f>MyIF(('[3]Раздел 3000'!X11='[3]Раздел 3000'!X12+'[3]Раздел 3000'!X13+'[3]Раздел 3000'!X14+'[3]Раздел 3000'!X15+'[3]Раздел 3000'!X16+'[3]Раздел 3000'!X17+'[3]Раздел 3000'!X18+'[3]Раздел 3000'!X19+'[3]Раздел 3000'!X20+'[3]Раздел 3000'!X21+'[3]Раздел 3000'!X22+'[3]Раздел 3000'!X23+'[3]Раздел 3000'!X24+'[3]Раздел 3000'!X25+'[3]Раздел 3000'!X26+'[3]Раздел 3000'!X27+'[3]Раздел 3000'!X28+'[3]Раздел 3000'!X29))</f>
        <v>#NAME?</v>
      </c>
      <c r="R122" t="e">
        <f>MyIF(('[3]Раздел 3000'!Y11='[3]Раздел 3000'!Y12+'[3]Раздел 3000'!Y13+'[3]Раздел 3000'!Y14+'[3]Раздел 3000'!Y15+'[3]Раздел 3000'!Y16+'[3]Раздел 3000'!Y17+'[3]Раздел 3000'!Y18+'[3]Раздел 3000'!Y19+'[3]Раздел 3000'!Y20+'[3]Раздел 3000'!Y21+'[3]Раздел 3000'!Y22+'[3]Раздел 3000'!Y23+'[3]Раздел 3000'!Y24+'[3]Раздел 3000'!Y25+'[3]Раздел 3000'!Y26+'[3]Раздел 3000'!Y27+'[3]Раздел 3000'!Y28+'[3]Раздел 3000'!Y29)*('[3]Раздел 3000'!Y11&lt;='[3]Раздел 3000'!T11))</f>
        <v>#NAME?</v>
      </c>
      <c r="S122" t="e">
        <f>MyIF(('[3]Раздел 3000'!Z11='[3]Раздел 3000'!Z12+'[3]Раздел 3000'!Z13+'[3]Раздел 3000'!Z14+'[3]Раздел 3000'!Z15+'[3]Раздел 3000'!Z16+'[3]Раздел 3000'!Z17+'[3]Раздел 3000'!Z18+'[3]Раздел 3000'!Z19+'[3]Раздел 3000'!Z20+'[3]Раздел 3000'!Z21+'[3]Раздел 3000'!Z22+'[3]Раздел 3000'!Z23+'[3]Раздел 3000'!Z24+'[3]Раздел 3000'!Z25+'[3]Раздел 3000'!Z26+'[3]Раздел 3000'!Z27+'[3]Раздел 3000'!Z28+'[3]Раздел 3000'!Z29)*('[3]Раздел 3000'!Z11&lt;='[3]Раздел 3000'!U11))</f>
        <v>#NAME?</v>
      </c>
      <c r="T122" t="e">
        <f>MyIF(('[3]Раздел 3000'!AA11&lt;='[3]Раздел 3000'!V11)*('[3]Раздел 3000'!AA11='[3]Раздел 3000'!AA12+'[3]Раздел 3000'!AA13+'[3]Раздел 3000'!AA14+'[3]Раздел 3000'!AA15+'[3]Раздел 3000'!AA16+'[3]Раздел 3000'!AA17+'[3]Раздел 3000'!AA18+'[3]Раздел 3000'!AA19+'[3]Раздел 3000'!AA20+'[3]Раздел 3000'!AA21+'[3]Раздел 3000'!AA22+'[3]Раздел 3000'!AA23+'[3]Раздел 3000'!AA24+'[3]Раздел 3000'!AA25+'[3]Раздел 3000'!AA26+'[3]Раздел 3000'!AA27+'[3]Раздел 3000'!AA28+'[3]Раздел 3000'!AA29))</f>
        <v>#NAME?</v>
      </c>
      <c r="U122" t="e">
        <f>MyIF(('[3]Раздел 3000'!AC11='[3]Раздел 3000'!AC12+'[3]Раздел 3000'!AC13+'[3]Раздел 3000'!AC14+'[3]Раздел 3000'!AC15+'[3]Раздел 3000'!AC16+'[3]Раздел 3000'!AC17+'[3]Раздел 3000'!AC18+'[3]Раздел 3000'!AC19+'[3]Раздел 3000'!AC20+'[3]Раздел 3000'!AC21+'[3]Раздел 3000'!AC22+'[3]Раздел 3000'!AC23+'[3]Раздел 3000'!AC24+'[3]Раздел 3000'!AC25+'[3]Раздел 3000'!AC26+'[3]Раздел 3000'!AC27+'[3]Раздел 3000'!AC28+'[3]Раздел 3000'!AC29))</f>
        <v>#NAME?</v>
      </c>
      <c r="V122" t="e">
        <f>MyIF(('[3]Раздел 3000'!AD11='[3]Раздел 3000'!AD12+'[3]Раздел 3000'!AD13+'[3]Раздел 3000'!AD14+'[3]Раздел 3000'!AD15+'[3]Раздел 3000'!AD16+'[3]Раздел 3000'!AD17+'[3]Раздел 3000'!AD18+'[3]Раздел 3000'!AD19+'[3]Раздел 3000'!AD20+'[3]Раздел 3000'!AD21+'[3]Раздел 3000'!AD22+'[3]Раздел 3000'!AD23+'[3]Раздел 3000'!AD24+'[3]Раздел 3000'!AD25+'[3]Раздел 3000'!AD26+'[3]Раздел 3000'!AD27+'[3]Раздел 3000'!AD28+'[3]Раздел 3000'!AD29)*('[3]Раздел 3000'!AD11='[3]Раздел 3000'!I11+'[3]Раздел 3000'!M11+'[3]Раздел 3000'!Q11+'[3]Раздел 3000'!V11+'[3]Раздел 3000'!AC11))</f>
        <v>#NAME?</v>
      </c>
    </row>
    <row r="123" spans="5:22" ht="12.75" hidden="1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t="e">
        <f>MyIF(('[3]Раздел 3000'!Y12&lt;='[3]Раздел 3000'!T12))</f>
        <v>#NAME?</v>
      </c>
      <c r="S123" t="e">
        <f>MyIF(('[3]Раздел 3000'!Z12&lt;='[3]Раздел 3000'!U12))</f>
        <v>#NAME?</v>
      </c>
      <c r="T123" t="e">
        <f>MyIF(('[3]Раздел 3000'!AA12&lt;='[3]Раздел 3000'!V12))</f>
        <v>#NAME?</v>
      </c>
      <c r="U123"/>
      <c r="V123" t="e">
        <f>MyIF(('[3]Раздел 3000'!AD12='[3]Раздел 3000'!I12+'[3]Раздел 3000'!M12+'[3]Раздел 3000'!Q12+'[3]Раздел 3000'!V12+'[3]Раздел 3000'!AC12))</f>
        <v>#NAME?</v>
      </c>
    </row>
    <row r="124" spans="5:22" ht="12.75" hidden="1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t="e">
        <f>MyIF(('[3]Раздел 3000'!Y13&lt;='[3]Раздел 3000'!T13))</f>
        <v>#NAME?</v>
      </c>
      <c r="S124" t="e">
        <f>MyIF(('[3]Раздел 3000'!Z13&lt;='[3]Раздел 3000'!U13))</f>
        <v>#NAME?</v>
      </c>
      <c r="T124" t="e">
        <f>MyIF(('[3]Раздел 3000'!AA13&lt;='[3]Раздел 3000'!V13))</f>
        <v>#NAME?</v>
      </c>
      <c r="U124"/>
      <c r="V124" t="e">
        <f>MyIF(('[3]Раздел 3000'!AD13='[3]Раздел 3000'!I13+'[3]Раздел 3000'!M13+'[3]Раздел 3000'!Q13+'[3]Раздел 3000'!V13+'[3]Раздел 3000'!AC13))</f>
        <v>#NAME?</v>
      </c>
    </row>
    <row r="125" spans="5:22" ht="12.75" hidden="1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t="e">
        <f>MyIF(('[3]Раздел 3000'!Y14&lt;='[3]Раздел 3000'!T14))</f>
        <v>#NAME?</v>
      </c>
      <c r="S125" t="e">
        <f>MyIF(('[3]Раздел 3000'!Z14&lt;='[3]Раздел 3000'!U14))</f>
        <v>#NAME?</v>
      </c>
      <c r="T125" t="e">
        <f>MyIF(('[3]Раздел 3000'!AA14&lt;='[3]Раздел 3000'!V14))</f>
        <v>#NAME?</v>
      </c>
      <c r="U125"/>
      <c r="V125" t="e">
        <f>MyIF(('[3]Раздел 3000'!AD14='[3]Раздел 3000'!I14+'[3]Раздел 3000'!M14+'[3]Раздел 3000'!Q14+'[3]Раздел 3000'!V14+'[3]Раздел 3000'!AC14))</f>
        <v>#NAME?</v>
      </c>
    </row>
    <row r="126" spans="5:22" ht="12.75" hidden="1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t="e">
        <f>MyIF(('[3]Раздел 3000'!Y15&lt;='[3]Раздел 3000'!T15))</f>
        <v>#NAME?</v>
      </c>
      <c r="S126" t="e">
        <f>MyIF(('[3]Раздел 3000'!Z15&lt;='[3]Раздел 3000'!U15))</f>
        <v>#NAME?</v>
      </c>
      <c r="T126" t="e">
        <f>MyIF(('[3]Раздел 3000'!AA15&lt;='[3]Раздел 3000'!V15))</f>
        <v>#NAME?</v>
      </c>
      <c r="U126"/>
      <c r="V126" t="e">
        <f>MyIF(('[3]Раздел 3000'!AD15='[3]Раздел 3000'!I15+'[3]Раздел 3000'!M15+'[3]Раздел 3000'!Q15+'[3]Раздел 3000'!V15+'[3]Раздел 3000'!AC15))</f>
        <v>#NAME?</v>
      </c>
    </row>
    <row r="127" spans="5:22" ht="12.75" hidden="1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t="e">
        <f>MyIF(('[3]Раздел 3000'!Y16&lt;='[3]Раздел 3000'!T16))</f>
        <v>#NAME?</v>
      </c>
      <c r="S127" t="e">
        <f>MyIF(('[3]Раздел 3000'!Z16&lt;='[3]Раздел 3000'!U16))</f>
        <v>#NAME?</v>
      </c>
      <c r="T127" t="e">
        <f>MyIF(('[3]Раздел 3000'!AA16&lt;='[3]Раздел 3000'!V16))</f>
        <v>#NAME?</v>
      </c>
      <c r="U127"/>
      <c r="V127" t="e">
        <f>MyIF(('[3]Раздел 3000'!AD16='[3]Раздел 3000'!I16+'[3]Раздел 3000'!M16+'[3]Раздел 3000'!Q16+'[3]Раздел 3000'!V16+'[3]Раздел 3000'!AC16))</f>
        <v>#NAME?</v>
      </c>
    </row>
    <row r="128" spans="5:22" ht="12.75" hidden="1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t="e">
        <f>MyIF(('[3]Раздел 3000'!Y17&lt;='[3]Раздел 3000'!T17))</f>
        <v>#NAME?</v>
      </c>
      <c r="S128" t="e">
        <f>MyIF(('[3]Раздел 3000'!Z17&lt;='[3]Раздел 3000'!U17))</f>
        <v>#NAME?</v>
      </c>
      <c r="T128" t="e">
        <f>MyIF(('[3]Раздел 3000'!AA17&lt;='[3]Раздел 3000'!V17))</f>
        <v>#NAME?</v>
      </c>
      <c r="U128"/>
      <c r="V128" t="e">
        <f>MyIF(('[3]Раздел 3000'!AD17='[3]Раздел 3000'!I17+'[3]Раздел 3000'!M17+'[3]Раздел 3000'!Q17+'[3]Раздел 3000'!V17+'[3]Раздел 3000'!AC17))</f>
        <v>#NAME?</v>
      </c>
    </row>
    <row r="129" spans="5:22" ht="12.75" hidden="1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t="e">
        <f>MyIF(('[3]Раздел 3000'!Y18&lt;='[3]Раздел 3000'!T18))</f>
        <v>#NAME?</v>
      </c>
      <c r="S129" t="e">
        <f>MyIF(('[3]Раздел 3000'!Z18&lt;='[3]Раздел 3000'!U18))</f>
        <v>#NAME?</v>
      </c>
      <c r="T129" t="e">
        <f>MyIF(('[3]Раздел 3000'!AA18&lt;='[3]Раздел 3000'!V18))</f>
        <v>#NAME?</v>
      </c>
      <c r="U129"/>
      <c r="V129" t="e">
        <f>MyIF(('[3]Раздел 3000'!AD18='[3]Раздел 3000'!I18+'[3]Раздел 3000'!M18+'[3]Раздел 3000'!Q18+'[3]Раздел 3000'!V18+'[3]Раздел 3000'!AC18))</f>
        <v>#NAME?</v>
      </c>
    </row>
    <row r="130" spans="5:22" ht="12.75" hidden="1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t="e">
        <f>MyIF(('[3]Раздел 3000'!Y19&lt;='[3]Раздел 3000'!T19))</f>
        <v>#NAME?</v>
      </c>
      <c r="S130" t="e">
        <f>MyIF(('[3]Раздел 3000'!Z19&lt;='[3]Раздел 3000'!U19))</f>
        <v>#NAME?</v>
      </c>
      <c r="T130" t="e">
        <f>MyIF(('[3]Раздел 3000'!AA19&lt;='[3]Раздел 3000'!V19))</f>
        <v>#NAME?</v>
      </c>
      <c r="U130"/>
      <c r="V130" t="e">
        <f>MyIF(('[3]Раздел 3000'!AD19='[3]Раздел 3000'!I19+'[3]Раздел 3000'!M19+'[3]Раздел 3000'!Q19+'[3]Раздел 3000'!V19+'[3]Раздел 3000'!AC19))</f>
        <v>#NAME?</v>
      </c>
    </row>
    <row r="131" spans="5:22" ht="12.75" hidden="1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t="e">
        <f>MyIF(('[3]Раздел 3000'!Y20&lt;='[3]Раздел 3000'!T20))</f>
        <v>#NAME?</v>
      </c>
      <c r="S131" t="e">
        <f>MyIF(('[3]Раздел 3000'!Z20&lt;='[3]Раздел 3000'!U20))</f>
        <v>#NAME?</v>
      </c>
      <c r="T131" t="e">
        <f>MyIF(('[3]Раздел 3000'!AA20&lt;='[3]Раздел 3000'!V20))</f>
        <v>#NAME?</v>
      </c>
      <c r="U131"/>
      <c r="V131" t="e">
        <f>MyIF(('[3]Раздел 3000'!AD20='[3]Раздел 3000'!I20+'[3]Раздел 3000'!M20+'[3]Раздел 3000'!Q20+'[3]Раздел 3000'!V20+'[3]Раздел 3000'!AC20))</f>
        <v>#NAME?</v>
      </c>
    </row>
    <row r="132" spans="5:22" ht="12.75" hidden="1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t="e">
        <f>MyIF(('[3]Раздел 3000'!Y21&lt;='[3]Раздел 3000'!T21))</f>
        <v>#NAME?</v>
      </c>
      <c r="S132" t="e">
        <f>MyIF(('[3]Раздел 3000'!Z21&lt;='[3]Раздел 3000'!U21))</f>
        <v>#NAME?</v>
      </c>
      <c r="T132" t="e">
        <f>MyIF(('[3]Раздел 3000'!AA21&lt;='[3]Раздел 3000'!V21))</f>
        <v>#NAME?</v>
      </c>
      <c r="U132"/>
      <c r="V132" t="e">
        <f>MyIF(('[3]Раздел 3000'!AD21='[3]Раздел 3000'!I21+'[3]Раздел 3000'!M21+'[3]Раздел 3000'!Q21+'[3]Раздел 3000'!V21+'[3]Раздел 3000'!AC21))</f>
        <v>#NAME?</v>
      </c>
    </row>
    <row r="133" spans="5:22" ht="12.75" hidden="1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t="e">
        <f>MyIF(('[3]Раздел 3000'!Y22&lt;='[3]Раздел 3000'!T22))</f>
        <v>#NAME?</v>
      </c>
      <c r="S133" t="e">
        <f>MyIF(('[3]Раздел 3000'!Z22&lt;='[3]Раздел 3000'!U22))</f>
        <v>#NAME?</v>
      </c>
      <c r="T133" t="e">
        <f>MyIF(('[3]Раздел 3000'!AA22&lt;='[3]Раздел 3000'!V22))</f>
        <v>#NAME?</v>
      </c>
      <c r="U133"/>
      <c r="V133" t="e">
        <f>MyIF(('[3]Раздел 3000'!AD22='[3]Раздел 3000'!I22+'[3]Раздел 3000'!M22+'[3]Раздел 3000'!Q22+'[3]Раздел 3000'!V22+'[3]Раздел 3000'!AC22))</f>
        <v>#NAME?</v>
      </c>
    </row>
    <row r="134" spans="5:22" ht="12.75" hidden="1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t="e">
        <f>MyIF(('[3]Раздел 3000'!Y23&lt;='[3]Раздел 3000'!T23))</f>
        <v>#NAME?</v>
      </c>
      <c r="S134" t="e">
        <f>MyIF(('[3]Раздел 3000'!Z23&lt;='[3]Раздел 3000'!U23))</f>
        <v>#NAME?</v>
      </c>
      <c r="T134" t="e">
        <f>MyIF(('[3]Раздел 3000'!AA23&lt;='[3]Раздел 3000'!V23))</f>
        <v>#NAME?</v>
      </c>
      <c r="U134"/>
      <c r="V134" t="e">
        <f>MyIF(('[3]Раздел 3000'!AD23='[3]Раздел 3000'!I23+'[3]Раздел 3000'!M23+'[3]Раздел 3000'!Q23+'[3]Раздел 3000'!V23+'[3]Раздел 3000'!AC23))</f>
        <v>#NAME?</v>
      </c>
    </row>
    <row r="135" spans="5:22" ht="12.75" hidden="1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t="e">
        <f>MyIF(('[3]Раздел 3000'!Y24&lt;='[3]Раздел 3000'!T24))</f>
        <v>#NAME?</v>
      </c>
      <c r="S135" t="e">
        <f>MyIF(('[3]Раздел 3000'!Z24&lt;='[3]Раздел 3000'!U24))</f>
        <v>#NAME?</v>
      </c>
      <c r="T135" t="e">
        <f>MyIF(('[3]Раздел 3000'!AA24&lt;='[3]Раздел 3000'!V24))</f>
        <v>#NAME?</v>
      </c>
      <c r="U135"/>
      <c r="V135" t="e">
        <f>MyIF(('[3]Раздел 3000'!AD24='[3]Раздел 3000'!I24+'[3]Раздел 3000'!M24+'[3]Раздел 3000'!Q24+'[3]Раздел 3000'!V24+'[3]Раздел 3000'!AC24))</f>
        <v>#NAME?</v>
      </c>
    </row>
    <row r="136" spans="5:22" ht="12.75" hidden="1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t="e">
        <f>MyIF(('[3]Раздел 3000'!Y25&lt;='[3]Раздел 3000'!T25))</f>
        <v>#NAME?</v>
      </c>
      <c r="S136" t="e">
        <f>MyIF(('[3]Раздел 3000'!Z25&lt;='[3]Раздел 3000'!U25))</f>
        <v>#NAME?</v>
      </c>
      <c r="T136" t="e">
        <f>MyIF(('[3]Раздел 3000'!AA25&lt;='[3]Раздел 3000'!V25))</f>
        <v>#NAME?</v>
      </c>
      <c r="U136"/>
      <c r="V136" t="e">
        <f>MyIF(('[3]Раздел 3000'!AD25='[3]Раздел 3000'!I25+'[3]Раздел 3000'!M25+'[3]Раздел 3000'!Q25+'[3]Раздел 3000'!V25+'[3]Раздел 3000'!AC25))</f>
        <v>#NAME?</v>
      </c>
    </row>
    <row r="137" spans="5:22" ht="12.75" hidden="1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t="e">
        <f>MyIF(('[3]Раздел 3000'!Y26&lt;='[3]Раздел 3000'!T26))</f>
        <v>#NAME?</v>
      </c>
      <c r="S137" t="e">
        <f>MyIF(('[3]Раздел 3000'!Z26&lt;='[3]Раздел 3000'!U26))</f>
        <v>#NAME?</v>
      </c>
      <c r="T137" t="e">
        <f>MyIF(('[3]Раздел 3000'!AA26&lt;='[3]Раздел 3000'!V26))</f>
        <v>#NAME?</v>
      </c>
      <c r="U137"/>
      <c r="V137" t="e">
        <f>MyIF(('[3]Раздел 3000'!AD26='[3]Раздел 3000'!I26+'[3]Раздел 3000'!M26+'[3]Раздел 3000'!Q26+'[3]Раздел 3000'!V26+'[3]Раздел 3000'!AC26))</f>
        <v>#NAME?</v>
      </c>
    </row>
    <row r="138" spans="5:22" ht="12.75" hidden="1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t="e">
        <f>MyIF(('[3]Раздел 3000'!Y27&lt;='[3]Раздел 3000'!T27))</f>
        <v>#NAME?</v>
      </c>
      <c r="S138" t="e">
        <f>MyIF(('[3]Раздел 3000'!Z27&lt;='[3]Раздел 3000'!U27))</f>
        <v>#NAME?</v>
      </c>
      <c r="T138" t="e">
        <f>MyIF(('[3]Раздел 3000'!AA27&lt;='[3]Раздел 3000'!V27))</f>
        <v>#NAME?</v>
      </c>
      <c r="U138"/>
      <c r="V138" t="e">
        <f>MyIF(('[3]Раздел 3000'!AD27='[3]Раздел 3000'!I27+'[3]Раздел 3000'!M27+'[3]Раздел 3000'!Q27+'[3]Раздел 3000'!V27+'[3]Раздел 3000'!AC27))</f>
        <v>#NAME?</v>
      </c>
    </row>
    <row r="139" spans="5:22" ht="12.75" hidden="1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t="e">
        <f>MyIF(('[3]Раздел 3000'!Y28&lt;='[3]Раздел 3000'!T28))</f>
        <v>#NAME?</v>
      </c>
      <c r="S139" t="e">
        <f>MyIF(('[3]Раздел 3000'!Z28&lt;='[3]Раздел 3000'!U28))</f>
        <v>#NAME?</v>
      </c>
      <c r="T139" t="e">
        <f>MyIF(('[3]Раздел 3000'!AA28&lt;='[3]Раздел 3000'!V28))</f>
        <v>#NAME?</v>
      </c>
      <c r="U139"/>
      <c r="V139" t="e">
        <f>MyIF(('[3]Раздел 3000'!AD28='[3]Раздел 3000'!I28+'[3]Раздел 3000'!M28+'[3]Раздел 3000'!Q28+'[3]Раздел 3000'!V28+'[3]Раздел 3000'!AC28))</f>
        <v>#NAME?</v>
      </c>
    </row>
    <row r="140" spans="5:22" ht="12.75" hidden="1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t="e">
        <f>MyIF(('[3]Раздел 3000'!Y29&lt;='[3]Раздел 3000'!T29))</f>
        <v>#NAME?</v>
      </c>
      <c r="S140" t="e">
        <f>MyIF(('[3]Раздел 3000'!Z29&lt;='[3]Раздел 3000'!U29))</f>
        <v>#NAME?</v>
      </c>
      <c r="T140" t="e">
        <f>MyIF(('[3]Раздел 3000'!AA29&lt;='[3]Раздел 3000'!V29))</f>
        <v>#NAME?</v>
      </c>
      <c r="U140"/>
      <c r="V140" t="e">
        <f>MyIF(('[3]Раздел 3000'!AD29='[3]Раздел 3000'!I29+'[3]Раздел 3000'!M29+'[3]Раздел 3000'!Q29+'[3]Раздел 3000'!V29+'[3]Раздел 3000'!AC29))</f>
        <v>#NAME?</v>
      </c>
    </row>
    <row r="141" spans="5:22" ht="12.75" hidden="1">
      <c r="E141" t="e">
        <f>MyIF(('[3]Раздел 3000'!G30='[3]Раздел 3000'!G31+'[3]Раздел 3000'!G32+'[3]Раздел 3000'!G33+'[3]Раздел 3000'!G34+'[3]Раздел 3000'!G35+'[3]Раздел 3000'!G36+'[3]Раздел 3000'!G37+'[3]Раздел 3000'!G38+'[3]Раздел 3000'!G39+'[3]Раздел 3000'!G40+'[3]Раздел 3000'!G41))</f>
        <v>#NAME?</v>
      </c>
      <c r="F141" t="e">
        <f>MyIF(('[3]Раздел 3000'!H30='[3]Раздел 3000'!H31+'[3]Раздел 3000'!H32+'[3]Раздел 3000'!H33+'[3]Раздел 3000'!H34+'[3]Раздел 3000'!H35+'[3]Раздел 3000'!H36+'[3]Раздел 3000'!H37+'[3]Раздел 3000'!H38+'[3]Раздел 3000'!H39+'[3]Раздел 3000'!H40+'[3]Раздел 3000'!H41))</f>
        <v>#NAME?</v>
      </c>
      <c r="G141" t="e">
        <f>MyIF(('[3]Раздел 3000'!I30='[3]Раздел 3000'!I31+'[3]Раздел 3000'!I32+'[3]Раздел 3000'!I33+'[3]Раздел 3000'!I34+'[3]Раздел 3000'!I35+'[3]Раздел 3000'!I36+'[3]Раздел 3000'!I37+'[3]Раздел 3000'!I38+'[3]Раздел 3000'!I39+'[3]Раздел 3000'!I40+'[3]Раздел 3000'!I41))</f>
        <v>#NAME?</v>
      </c>
      <c r="H141" t="e">
        <f>MyIF(('[3]Раздел 3000'!K30='[3]Раздел 3000'!K31+'[3]Раздел 3000'!K32+'[3]Раздел 3000'!K33+'[3]Раздел 3000'!K34+'[3]Раздел 3000'!K35+'[3]Раздел 3000'!K36+'[3]Раздел 3000'!K37+'[3]Раздел 3000'!K38+'[3]Раздел 3000'!K39+'[3]Раздел 3000'!K40+'[3]Раздел 3000'!K41))</f>
        <v>#NAME?</v>
      </c>
      <c r="I141" t="e">
        <f>MyIF(('[3]Раздел 3000'!L30='[3]Раздел 3000'!L31+'[3]Раздел 3000'!L32+'[3]Раздел 3000'!L33+'[3]Раздел 3000'!L34+'[3]Раздел 3000'!L35+'[3]Раздел 3000'!L36+'[3]Раздел 3000'!L37+'[3]Раздел 3000'!L38+'[3]Раздел 3000'!L39+'[3]Раздел 3000'!L40+'[3]Раздел 3000'!L41))</f>
        <v>#NAME?</v>
      </c>
      <c r="J141" t="e">
        <f>MyIF(('[3]Раздел 3000'!M30='[3]Раздел 3000'!M31+'[3]Раздел 3000'!M32+'[3]Раздел 3000'!M33+'[3]Раздел 3000'!M34+'[3]Раздел 3000'!M35+'[3]Раздел 3000'!M36+'[3]Раздел 3000'!M37+'[3]Раздел 3000'!M38+'[3]Раздел 3000'!M39+'[3]Раздел 3000'!M40+'[3]Раздел 3000'!M41))</f>
        <v>#NAME?</v>
      </c>
      <c r="K141" t="e">
        <f>MyIF(('[3]Раздел 3000'!O30='[3]Раздел 3000'!O31+'[3]Раздел 3000'!O32+'[3]Раздел 3000'!O33+'[3]Раздел 3000'!O34+'[3]Раздел 3000'!O35+'[3]Раздел 3000'!O36+'[3]Раздел 3000'!O37+'[3]Раздел 3000'!O38+'[3]Раздел 3000'!O39+'[3]Раздел 3000'!O40+'[3]Раздел 3000'!O41))</f>
        <v>#NAME?</v>
      </c>
      <c r="L141" t="e">
        <f>MyIF(('[3]Раздел 3000'!P30='[3]Раздел 3000'!P31+'[3]Раздел 3000'!P32+'[3]Раздел 3000'!P33+'[3]Раздел 3000'!P34+'[3]Раздел 3000'!P35+'[3]Раздел 3000'!P36+'[3]Раздел 3000'!P37+'[3]Раздел 3000'!P38+'[3]Раздел 3000'!P39+'[3]Раздел 3000'!P40+'[3]Раздел 3000'!P41))</f>
        <v>#NAME?</v>
      </c>
      <c r="M141" t="e">
        <f>MyIF(('[3]Раздел 3000'!Q30='[3]Раздел 3000'!Q31+'[3]Раздел 3000'!Q32+'[3]Раздел 3000'!Q33+'[3]Раздел 3000'!Q34+'[3]Раздел 3000'!Q35+'[3]Раздел 3000'!Q36+'[3]Раздел 3000'!Q37+'[3]Раздел 3000'!Q38+'[3]Раздел 3000'!Q39+'[3]Раздел 3000'!Q40+'[3]Раздел 3000'!Q41))</f>
        <v>#NAME?</v>
      </c>
      <c r="N141" t="e">
        <f>MyIF(('[3]Раздел 3000'!T30='[3]Раздел 3000'!T31+'[3]Раздел 3000'!T32+'[3]Раздел 3000'!T33+'[3]Раздел 3000'!T34+'[3]Раздел 3000'!T35+'[3]Раздел 3000'!T36+'[3]Раздел 3000'!T37+'[3]Раздел 3000'!T38+'[3]Раздел 3000'!T39+'[3]Раздел 3000'!T40+'[3]Раздел 3000'!T41))</f>
        <v>#NAME?</v>
      </c>
      <c r="O141" t="e">
        <f>MyIF(('[3]Раздел 3000'!U30='[3]Раздел 3000'!U31+'[3]Раздел 3000'!U32+'[3]Раздел 3000'!U33+'[3]Раздел 3000'!U34+'[3]Раздел 3000'!U35+'[3]Раздел 3000'!U36+'[3]Раздел 3000'!U37+'[3]Раздел 3000'!U38+'[3]Раздел 3000'!U39+'[3]Раздел 3000'!U40+'[3]Раздел 3000'!U41))</f>
        <v>#NAME?</v>
      </c>
      <c r="P141" t="e">
        <f>MyIF(('[3]Раздел 3000'!V30='[3]Раздел 3000'!V31+'[3]Раздел 3000'!V32+'[3]Раздел 3000'!V33+'[3]Раздел 3000'!V34+'[3]Раздел 3000'!V35+'[3]Раздел 3000'!V36+'[3]Раздел 3000'!V37+'[3]Раздел 3000'!V38+'[3]Раздел 3000'!V39+'[3]Раздел 3000'!V40+'[3]Раздел 3000'!V41))</f>
        <v>#NAME?</v>
      </c>
      <c r="Q141" t="e">
        <f>MyIF(('[3]Раздел 3000'!X30='[3]Раздел 3000'!X31+'[3]Раздел 3000'!X32+'[3]Раздел 3000'!X33+'[3]Раздел 3000'!X34+'[3]Раздел 3000'!X35+'[3]Раздел 3000'!X36+'[3]Раздел 3000'!X37+'[3]Раздел 3000'!X38+'[3]Раздел 3000'!X39+'[3]Раздел 3000'!X40+'[3]Раздел 3000'!X41))</f>
        <v>#NAME?</v>
      </c>
      <c r="R141" t="e">
        <f>MyIF(('[3]Раздел 3000'!Y30='[3]Раздел 3000'!Y31+'[3]Раздел 3000'!Y32+'[3]Раздел 3000'!Y33+'[3]Раздел 3000'!Y34+'[3]Раздел 3000'!Y35+'[3]Раздел 3000'!Y36+'[3]Раздел 3000'!Y37+'[3]Раздел 3000'!Y38+'[3]Раздел 3000'!Y39+'[3]Раздел 3000'!Y40+'[3]Раздел 3000'!Y41)*('[3]Раздел 3000'!Y30&lt;='[3]Раздел 3000'!T30))</f>
        <v>#NAME?</v>
      </c>
      <c r="S141" t="e">
        <f>MyIF(('[3]Раздел 3000'!Z30='[3]Раздел 3000'!Z31+'[3]Раздел 3000'!Z32+'[3]Раздел 3000'!Z33+'[3]Раздел 3000'!Z34+'[3]Раздел 3000'!Z35+'[3]Раздел 3000'!Z36+'[3]Раздел 3000'!Z37+'[3]Раздел 3000'!Z38+'[3]Раздел 3000'!Z39+'[3]Раздел 3000'!Z40+'[3]Раздел 3000'!Z41)*('[3]Раздел 3000'!Z30&lt;='[3]Раздел 3000'!U30))</f>
        <v>#NAME?</v>
      </c>
      <c r="T141" t="e">
        <f>MyIF(('[3]Раздел 3000'!AA30&lt;='[3]Раздел 3000'!V30)*('[3]Раздел 3000'!AA30='[3]Раздел 3000'!AA31+'[3]Раздел 3000'!AA32+'[3]Раздел 3000'!AA33+'[3]Раздел 3000'!AA34+'[3]Раздел 3000'!AA35+'[3]Раздел 3000'!AA36+'[3]Раздел 3000'!AA37+'[3]Раздел 3000'!AA38+'[3]Раздел 3000'!AA39+'[3]Раздел 3000'!AA40+'[3]Раздел 3000'!AA41))</f>
        <v>#NAME?</v>
      </c>
      <c r="U141" t="e">
        <f>MyIF(('[3]Раздел 3000'!AC30='[3]Раздел 3000'!AC31+'[3]Раздел 3000'!AC32+'[3]Раздел 3000'!AC33+'[3]Раздел 3000'!AC34+'[3]Раздел 3000'!AC35+'[3]Раздел 3000'!AC36+'[3]Раздел 3000'!AC37+'[3]Раздел 3000'!AC38+'[3]Раздел 3000'!AC39+'[3]Раздел 3000'!AC40+'[3]Раздел 3000'!AC41))</f>
        <v>#NAME?</v>
      </c>
      <c r="V141" t="e">
        <f>MyIF(('[3]Раздел 3000'!AD30='[3]Раздел 3000'!AD31+'[3]Раздел 3000'!AD32+'[3]Раздел 3000'!AD33+'[3]Раздел 3000'!AD34+'[3]Раздел 3000'!AD35+'[3]Раздел 3000'!AD36+'[3]Раздел 3000'!AD37+'[3]Раздел 3000'!AD38+'[3]Раздел 3000'!AD39+'[3]Раздел 3000'!AD40+'[3]Раздел 3000'!AD41)*('[3]Раздел 3000'!AD30='[3]Раздел 3000'!I30+'[3]Раздел 3000'!M30+'[3]Раздел 3000'!Q30+'[3]Раздел 3000'!V30+'[3]Раздел 3000'!AC30))</f>
        <v>#NAME?</v>
      </c>
    </row>
    <row r="142" spans="5:22" ht="12.75" hidden="1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t="e">
        <f>MyIF(('[3]Раздел 3000'!Y31&lt;='[3]Раздел 3000'!T31))</f>
        <v>#NAME?</v>
      </c>
      <c r="S142" t="e">
        <f>MyIF(('[3]Раздел 3000'!Z31&lt;='[3]Раздел 3000'!U31))</f>
        <v>#NAME?</v>
      </c>
      <c r="T142" t="e">
        <f>MyIF(('[3]Раздел 3000'!AA31&lt;='[3]Раздел 3000'!V31))</f>
        <v>#NAME?</v>
      </c>
      <c r="U142"/>
      <c r="V142" t="e">
        <f>MyIF(('[3]Раздел 3000'!AD31='[3]Раздел 3000'!I31+'[3]Раздел 3000'!M31+'[3]Раздел 3000'!Q31+'[3]Раздел 3000'!V31+'[3]Раздел 3000'!AC31))</f>
        <v>#NAME?</v>
      </c>
    </row>
    <row r="143" spans="5:22" ht="12.75" hidden="1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t="e">
        <f>MyIF(('[3]Раздел 3000'!Y32&lt;='[3]Раздел 3000'!T32))</f>
        <v>#NAME?</v>
      </c>
      <c r="S143" t="e">
        <f>MyIF(('[3]Раздел 3000'!Z32&lt;='[3]Раздел 3000'!U32))</f>
        <v>#NAME?</v>
      </c>
      <c r="T143" t="e">
        <f>MyIF(('[3]Раздел 3000'!AA32&lt;='[3]Раздел 3000'!V32))</f>
        <v>#NAME?</v>
      </c>
      <c r="U143"/>
      <c r="V143" t="e">
        <f>MyIF(('[3]Раздел 3000'!AD32='[3]Раздел 3000'!I32+'[3]Раздел 3000'!M32+'[3]Раздел 3000'!Q32+'[3]Раздел 3000'!V32+'[3]Раздел 3000'!AC32))</f>
        <v>#NAME?</v>
      </c>
    </row>
    <row r="144" spans="5:22" ht="12.75" hidden="1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t="e">
        <f>MyIF(('[3]Раздел 3000'!Y33&lt;='[3]Раздел 3000'!T33))</f>
        <v>#NAME?</v>
      </c>
      <c r="S144" t="e">
        <f>MyIF(('[3]Раздел 3000'!Z33&lt;='[3]Раздел 3000'!U33))</f>
        <v>#NAME?</v>
      </c>
      <c r="T144" t="e">
        <f>MyIF(('[3]Раздел 3000'!AA33&lt;='[3]Раздел 3000'!V33))</f>
        <v>#NAME?</v>
      </c>
      <c r="U144"/>
      <c r="V144" t="e">
        <f>MyIF(('[3]Раздел 3000'!AD33='[3]Раздел 3000'!I33+'[3]Раздел 3000'!M33+'[3]Раздел 3000'!Q33+'[3]Раздел 3000'!V33+'[3]Раздел 3000'!AC33))</f>
        <v>#NAME?</v>
      </c>
    </row>
    <row r="145" spans="5:22" ht="12.75" hidden="1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t="e">
        <f>MyIF(('[3]Раздел 3000'!Y34&lt;='[3]Раздел 3000'!T34))</f>
        <v>#NAME?</v>
      </c>
      <c r="S145" t="e">
        <f>MyIF(('[3]Раздел 3000'!Z34&lt;='[3]Раздел 3000'!U34))</f>
        <v>#NAME?</v>
      </c>
      <c r="T145" t="e">
        <f>MyIF(('[3]Раздел 3000'!AA34&lt;='[3]Раздел 3000'!V34))</f>
        <v>#NAME?</v>
      </c>
      <c r="U145"/>
      <c r="V145" t="e">
        <f>MyIF(('[3]Раздел 3000'!AD34='[3]Раздел 3000'!I34+'[3]Раздел 3000'!M34+'[3]Раздел 3000'!Q34+'[3]Раздел 3000'!V34+'[3]Раздел 3000'!AC34))</f>
        <v>#NAME?</v>
      </c>
    </row>
    <row r="146" spans="5:22" ht="12.75" hidden="1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t="e">
        <f>MyIF(('[3]Раздел 3000'!Y35&lt;='[3]Раздел 3000'!T35))</f>
        <v>#NAME?</v>
      </c>
      <c r="S146" t="e">
        <f>MyIF(('[3]Раздел 3000'!Z35&lt;='[3]Раздел 3000'!U35))</f>
        <v>#NAME?</v>
      </c>
      <c r="T146" t="e">
        <f>MyIF(('[3]Раздел 3000'!AA35&lt;='[3]Раздел 3000'!V35))</f>
        <v>#NAME?</v>
      </c>
      <c r="U146"/>
      <c r="V146" t="e">
        <f>MyIF(('[3]Раздел 3000'!AD35='[3]Раздел 3000'!I35+'[3]Раздел 3000'!M35+'[3]Раздел 3000'!Q35+'[3]Раздел 3000'!V35+'[3]Раздел 3000'!AC35))</f>
        <v>#NAME?</v>
      </c>
    </row>
    <row r="147" spans="5:22" ht="12.75" hidden="1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t="e">
        <f>MyIF(('[3]Раздел 3000'!Y36&lt;='[3]Раздел 3000'!T36))</f>
        <v>#NAME?</v>
      </c>
      <c r="S147" t="e">
        <f>MyIF(('[3]Раздел 3000'!Z36&lt;='[3]Раздел 3000'!U36))</f>
        <v>#NAME?</v>
      </c>
      <c r="T147" t="e">
        <f>MyIF(('[3]Раздел 3000'!AA36&lt;='[3]Раздел 3000'!V36))</f>
        <v>#NAME?</v>
      </c>
      <c r="U147"/>
      <c r="V147" t="e">
        <f>MyIF(('[3]Раздел 3000'!AD36='[3]Раздел 3000'!I36+'[3]Раздел 3000'!M36+'[3]Раздел 3000'!Q36+'[3]Раздел 3000'!V36+'[3]Раздел 3000'!AC36))</f>
        <v>#NAME?</v>
      </c>
    </row>
    <row r="148" spans="5:22" ht="12.75" hidden="1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t="e">
        <f>MyIF(('[3]Раздел 3000'!Y37&lt;='[3]Раздел 3000'!T37))</f>
        <v>#NAME?</v>
      </c>
      <c r="S148" t="e">
        <f>MyIF(('[3]Раздел 3000'!Z37&lt;='[3]Раздел 3000'!U37))</f>
        <v>#NAME?</v>
      </c>
      <c r="T148" t="e">
        <f>MyIF(('[3]Раздел 3000'!AA37&lt;='[3]Раздел 3000'!V37))</f>
        <v>#NAME?</v>
      </c>
      <c r="U148"/>
      <c r="V148" t="e">
        <f>MyIF(('[3]Раздел 3000'!AD37='[3]Раздел 3000'!I37+'[3]Раздел 3000'!M37+'[3]Раздел 3000'!Q37+'[3]Раздел 3000'!V37+'[3]Раздел 3000'!AC37))</f>
        <v>#NAME?</v>
      </c>
    </row>
    <row r="149" spans="5:22" ht="12.75" hidden="1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 t="e">
        <f>MyIF(('[3]Раздел 3000'!Y38&lt;='[3]Раздел 3000'!T38))</f>
        <v>#NAME?</v>
      </c>
      <c r="S149" t="e">
        <f>MyIF(('[3]Раздел 3000'!Z38&lt;='[3]Раздел 3000'!U38))</f>
        <v>#NAME?</v>
      </c>
      <c r="T149" t="e">
        <f>MyIF(('[3]Раздел 3000'!AA38&lt;='[3]Раздел 3000'!V38))</f>
        <v>#NAME?</v>
      </c>
      <c r="U149"/>
      <c r="V149" t="e">
        <f>MyIF(('[3]Раздел 3000'!AD38='[3]Раздел 3000'!I38+'[3]Раздел 3000'!M38+'[3]Раздел 3000'!Q38+'[3]Раздел 3000'!V38+'[3]Раздел 3000'!AC38))</f>
        <v>#NAME?</v>
      </c>
    </row>
    <row r="150" spans="5:22" ht="12.75" hidden="1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 t="e">
        <f>MyIF(('[3]Раздел 3000'!Y39&lt;='[3]Раздел 3000'!T39))</f>
        <v>#NAME?</v>
      </c>
      <c r="S150" t="e">
        <f>MyIF(('[3]Раздел 3000'!Z39&lt;='[3]Раздел 3000'!U39))</f>
        <v>#NAME?</v>
      </c>
      <c r="T150" t="e">
        <f>MyIF(('[3]Раздел 3000'!AA39&lt;='[3]Раздел 3000'!V39))</f>
        <v>#NAME?</v>
      </c>
      <c r="U150"/>
      <c r="V150" t="e">
        <f>MyIF(('[3]Раздел 3000'!AD39='[3]Раздел 3000'!I39+'[3]Раздел 3000'!M39+'[3]Раздел 3000'!Q39+'[3]Раздел 3000'!V39+'[3]Раздел 3000'!AC39))</f>
        <v>#NAME?</v>
      </c>
    </row>
    <row r="151" spans="5:22" ht="12.75" hidden="1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 t="e">
        <f>MyIF(('[3]Раздел 3000'!Y40&lt;='[3]Раздел 3000'!T40))</f>
        <v>#NAME?</v>
      </c>
      <c r="S151" t="e">
        <f>MyIF(('[3]Раздел 3000'!Z40&lt;='[3]Раздел 3000'!U40))</f>
        <v>#NAME?</v>
      </c>
      <c r="T151" t="e">
        <f>MyIF(('[3]Раздел 3000'!AA40&lt;='[3]Раздел 3000'!V40))</f>
        <v>#NAME?</v>
      </c>
      <c r="U151"/>
      <c r="V151" t="e">
        <f>MyIF(('[3]Раздел 3000'!AD40='[3]Раздел 3000'!I40+'[3]Раздел 3000'!M40+'[3]Раздел 3000'!Q40+'[3]Раздел 3000'!V40+'[3]Раздел 3000'!AC40))</f>
        <v>#NAME?</v>
      </c>
    </row>
    <row r="152" spans="5:22" ht="12.75" hidden="1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 t="e">
        <f>MyIF(('[3]Раздел 3000'!Y41&lt;='[3]Раздел 3000'!T41))</f>
        <v>#NAME?</v>
      </c>
      <c r="S152" t="e">
        <f>MyIF(('[3]Раздел 3000'!Z41&lt;='[3]Раздел 3000'!U41))</f>
        <v>#NAME?</v>
      </c>
      <c r="T152" t="e">
        <f>MyIF(('[3]Раздел 3000'!AA41&lt;='[3]Раздел 3000'!V41))</f>
        <v>#NAME?</v>
      </c>
      <c r="U152"/>
      <c r="V152" t="e">
        <f>MyIF(('[3]Раздел 3000'!AD41='[3]Раздел 3000'!I41+'[3]Раздел 3000'!M41+'[3]Раздел 3000'!Q41+'[3]Раздел 3000'!V41+'[3]Раздел 3000'!AC41))</f>
        <v>#NAME?</v>
      </c>
    </row>
    <row r="153" spans="5:22" ht="12.75" hidden="1">
      <c r="E153" t="e">
        <f>MyIF(('[3]Раздел 3000'!G42='[3]Раздел 3000'!G43+'[3]Раздел 3000'!G44+'[3]Раздел 3000'!G45+'[3]Раздел 3000'!G46+'[3]Раздел 3000'!G47+'[3]Раздел 3000'!G48))</f>
        <v>#NAME?</v>
      </c>
      <c r="F153" t="e">
        <f>MyIF(('[3]Раздел 3000'!H42='[3]Раздел 3000'!H43+'[3]Раздел 3000'!H44+'[3]Раздел 3000'!H45+'[3]Раздел 3000'!H46+'[3]Раздел 3000'!H47+'[3]Раздел 3000'!H48))</f>
        <v>#NAME?</v>
      </c>
      <c r="G153" t="e">
        <f>MyIF(('[3]Раздел 3000'!I42='[3]Раздел 3000'!I43+'[3]Раздел 3000'!I44+'[3]Раздел 3000'!I45+'[3]Раздел 3000'!I46+'[3]Раздел 3000'!I47+'[3]Раздел 3000'!I48))</f>
        <v>#NAME?</v>
      </c>
      <c r="H153" t="e">
        <f>MyIF(('[3]Раздел 3000'!K42='[3]Раздел 3000'!K43+'[3]Раздел 3000'!K44+'[3]Раздел 3000'!K45+'[3]Раздел 3000'!K46+'[3]Раздел 3000'!K47+'[3]Раздел 3000'!K48))</f>
        <v>#NAME?</v>
      </c>
      <c r="I153" t="e">
        <f>MyIF(('[3]Раздел 3000'!L42='[3]Раздел 3000'!L43+'[3]Раздел 3000'!L44+'[3]Раздел 3000'!L45+'[3]Раздел 3000'!L46+'[3]Раздел 3000'!L47+'[3]Раздел 3000'!L48))</f>
        <v>#NAME?</v>
      </c>
      <c r="J153" t="e">
        <f>MyIF(('[3]Раздел 3000'!M42='[3]Раздел 3000'!M43+'[3]Раздел 3000'!M44+'[3]Раздел 3000'!M45+'[3]Раздел 3000'!M46+'[3]Раздел 3000'!M47+'[3]Раздел 3000'!M48))</f>
        <v>#NAME?</v>
      </c>
      <c r="K153" t="e">
        <f>MyIF(('[3]Раздел 3000'!O42='[3]Раздел 3000'!O43+'[3]Раздел 3000'!O44+'[3]Раздел 3000'!O45+'[3]Раздел 3000'!O46+'[3]Раздел 3000'!O47+'[3]Раздел 3000'!O48))</f>
        <v>#NAME?</v>
      </c>
      <c r="L153" t="e">
        <f>MyIF(('[3]Раздел 3000'!P42='[3]Раздел 3000'!P43+'[3]Раздел 3000'!P44+'[3]Раздел 3000'!P45+'[3]Раздел 3000'!P46+'[3]Раздел 3000'!P47+'[3]Раздел 3000'!P48))</f>
        <v>#NAME?</v>
      </c>
      <c r="M153" t="e">
        <f>MyIF(('[3]Раздел 3000'!Q42='[3]Раздел 3000'!Q43+'[3]Раздел 3000'!Q44+'[3]Раздел 3000'!Q45+'[3]Раздел 3000'!Q46+'[3]Раздел 3000'!Q47+'[3]Раздел 3000'!Q48))</f>
        <v>#NAME?</v>
      </c>
      <c r="N153" t="e">
        <f>MyIF(('[3]Раздел 3000'!T42='[3]Раздел 3000'!T43+'[3]Раздел 3000'!T44+'[3]Раздел 3000'!T45+'[3]Раздел 3000'!T46+'[3]Раздел 3000'!T47+'[3]Раздел 3000'!T48))</f>
        <v>#NAME?</v>
      </c>
      <c r="O153" t="e">
        <f>MyIF(('[3]Раздел 3000'!U42='[3]Раздел 3000'!U43+'[3]Раздел 3000'!U44+'[3]Раздел 3000'!U45+'[3]Раздел 3000'!U46+'[3]Раздел 3000'!U47+'[3]Раздел 3000'!U48))</f>
        <v>#NAME?</v>
      </c>
      <c r="P153" t="e">
        <f>MyIF(('[3]Раздел 3000'!V42='[3]Раздел 3000'!V43+'[3]Раздел 3000'!V44+'[3]Раздел 3000'!V45+'[3]Раздел 3000'!V46+'[3]Раздел 3000'!V47+'[3]Раздел 3000'!V48))</f>
        <v>#NAME?</v>
      </c>
      <c r="Q153" t="e">
        <f>MyIF(('[3]Раздел 3000'!X42='[3]Раздел 3000'!X43+'[3]Раздел 3000'!X44+'[3]Раздел 3000'!X45+'[3]Раздел 3000'!X46+'[3]Раздел 3000'!X47+'[3]Раздел 3000'!X48))</f>
        <v>#NAME?</v>
      </c>
      <c r="R153" t="e">
        <f>MyIF(('[3]Раздел 3000'!Y42='[3]Раздел 3000'!Y43+'[3]Раздел 3000'!Y44+'[3]Раздел 3000'!Y45+'[3]Раздел 3000'!Y46+'[3]Раздел 3000'!Y47+'[3]Раздел 3000'!Y48)*('[3]Раздел 3000'!Y42&lt;='[3]Раздел 3000'!T42))</f>
        <v>#NAME?</v>
      </c>
      <c r="S153" t="e">
        <f>MyIF(('[3]Раздел 3000'!Z42='[3]Раздел 3000'!Z43+'[3]Раздел 3000'!Z44+'[3]Раздел 3000'!Z45+'[3]Раздел 3000'!Z46+'[3]Раздел 3000'!Z47+'[3]Раздел 3000'!Z48)*('[3]Раздел 3000'!Z42&lt;='[3]Раздел 3000'!U42))</f>
        <v>#NAME?</v>
      </c>
      <c r="T153" t="e">
        <f>MyIF(('[3]Раздел 3000'!AA42&lt;='[3]Раздел 3000'!V42)*('[3]Раздел 3000'!AA42='[3]Раздел 3000'!AA43+'[3]Раздел 3000'!AA44+'[3]Раздел 3000'!AA45+'[3]Раздел 3000'!AA46+'[3]Раздел 3000'!AA47+'[3]Раздел 3000'!AA48))</f>
        <v>#NAME?</v>
      </c>
      <c r="U153" t="e">
        <f>MyIF(('[3]Раздел 3000'!AC42='[3]Раздел 3000'!AC43+'[3]Раздел 3000'!AC44+'[3]Раздел 3000'!AC45+'[3]Раздел 3000'!AC46+'[3]Раздел 3000'!AC47+'[3]Раздел 3000'!AC48))</f>
        <v>#NAME?</v>
      </c>
      <c r="V153" t="e">
        <f>MyIF(('[3]Раздел 3000'!AD42='[3]Раздел 3000'!AD43+'[3]Раздел 3000'!AD44+'[3]Раздел 3000'!AD45+'[3]Раздел 3000'!AD46+'[3]Раздел 3000'!AD47+'[3]Раздел 3000'!AD48)*('[3]Раздел 3000'!AD42='[3]Раздел 3000'!I42+'[3]Раздел 3000'!M42+'[3]Раздел 3000'!Q42+'[3]Раздел 3000'!V42+'[3]Раздел 3000'!AC42))</f>
        <v>#NAME?</v>
      </c>
    </row>
    <row r="154" spans="5:22" ht="12.75" hidden="1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 t="e">
        <f>MyIF(('[3]Раздел 3000'!Y43&lt;='[3]Раздел 3000'!T43))</f>
        <v>#NAME?</v>
      </c>
      <c r="S154" t="e">
        <f>MyIF(('[3]Раздел 3000'!Z43&lt;='[3]Раздел 3000'!U43))</f>
        <v>#NAME?</v>
      </c>
      <c r="T154" t="e">
        <f>MyIF(('[3]Раздел 3000'!AA43&lt;='[3]Раздел 3000'!V43))</f>
        <v>#NAME?</v>
      </c>
      <c r="U154"/>
      <c r="V154" t="e">
        <f>MyIF(('[3]Раздел 3000'!AD43='[3]Раздел 3000'!I43+'[3]Раздел 3000'!M43+'[3]Раздел 3000'!Q43+'[3]Раздел 3000'!V43+'[3]Раздел 3000'!AC43))</f>
        <v>#NAME?</v>
      </c>
    </row>
    <row r="155" spans="5:22" ht="12.75" hidden="1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 t="e">
        <f>MyIF(('[3]Раздел 3000'!Y44&lt;='[3]Раздел 3000'!T44))</f>
        <v>#NAME?</v>
      </c>
      <c r="S155" t="e">
        <f>MyIF(('[3]Раздел 3000'!Z44&lt;='[3]Раздел 3000'!U44))</f>
        <v>#NAME?</v>
      </c>
      <c r="T155" t="e">
        <f>MyIF(('[3]Раздел 3000'!AA44&lt;='[3]Раздел 3000'!V44))</f>
        <v>#NAME?</v>
      </c>
      <c r="U155"/>
      <c r="V155" t="e">
        <f>MyIF(('[3]Раздел 3000'!AD44='[3]Раздел 3000'!I44+'[3]Раздел 3000'!M44+'[3]Раздел 3000'!Q44+'[3]Раздел 3000'!V44+'[3]Раздел 3000'!AC44))</f>
        <v>#NAME?</v>
      </c>
    </row>
    <row r="156" spans="5:22" ht="12.75" hidden="1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 t="e">
        <f>MyIF(('[3]Раздел 3000'!Y45&lt;='[3]Раздел 3000'!T45))</f>
        <v>#NAME?</v>
      </c>
      <c r="S156" t="e">
        <f>MyIF(('[3]Раздел 3000'!Z45&lt;='[3]Раздел 3000'!U45))</f>
        <v>#NAME?</v>
      </c>
      <c r="T156" t="e">
        <f>MyIF(('[3]Раздел 3000'!AA45&lt;='[3]Раздел 3000'!V45))</f>
        <v>#NAME?</v>
      </c>
      <c r="U156"/>
      <c r="V156" t="e">
        <f>MyIF(('[3]Раздел 3000'!AD45='[3]Раздел 3000'!I45+'[3]Раздел 3000'!M45+'[3]Раздел 3000'!Q45+'[3]Раздел 3000'!V45+'[3]Раздел 3000'!AC45))</f>
        <v>#NAME?</v>
      </c>
    </row>
    <row r="157" spans="5:22" ht="12.75" hidden="1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 t="e">
        <f>MyIF(('[3]Раздел 3000'!Y46&lt;='[3]Раздел 3000'!T46))</f>
        <v>#NAME?</v>
      </c>
      <c r="S157" t="e">
        <f>MyIF(('[3]Раздел 3000'!Z46&lt;='[3]Раздел 3000'!U46))</f>
        <v>#NAME?</v>
      </c>
      <c r="T157" t="e">
        <f>MyIF(('[3]Раздел 3000'!AA46&lt;='[3]Раздел 3000'!V46))</f>
        <v>#NAME?</v>
      </c>
      <c r="U157"/>
      <c r="V157" t="e">
        <f>MyIF(('[3]Раздел 3000'!AD46='[3]Раздел 3000'!I46+'[3]Раздел 3000'!M46+'[3]Раздел 3000'!Q46+'[3]Раздел 3000'!V46+'[3]Раздел 3000'!AC46))</f>
        <v>#NAME?</v>
      </c>
    </row>
    <row r="158" spans="5:22" ht="12.75" hidden="1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 t="e">
        <f>MyIF(('[3]Раздел 3000'!Y47&lt;='[3]Раздел 3000'!T47))</f>
        <v>#NAME?</v>
      </c>
      <c r="S158" t="e">
        <f>MyIF(('[3]Раздел 3000'!Z47&lt;='[3]Раздел 3000'!U47))</f>
        <v>#NAME?</v>
      </c>
      <c r="T158" t="e">
        <f>MyIF(('[3]Раздел 3000'!AA47&lt;='[3]Раздел 3000'!V47))</f>
        <v>#NAME?</v>
      </c>
      <c r="U158"/>
      <c r="V158" t="e">
        <f>MyIF(('[3]Раздел 3000'!AD47='[3]Раздел 3000'!I47+'[3]Раздел 3000'!M47+'[3]Раздел 3000'!Q47+'[3]Раздел 3000'!V47+'[3]Раздел 3000'!AC47))</f>
        <v>#NAME?</v>
      </c>
    </row>
    <row r="159" spans="5:22" ht="12.75" hidden="1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 t="e">
        <f>MyIF(('[3]Раздел 3000'!Y48&lt;='[3]Раздел 3000'!T48))</f>
        <v>#NAME?</v>
      </c>
      <c r="S159" t="e">
        <f>MyIF(('[3]Раздел 3000'!Z48&lt;='[3]Раздел 3000'!U48))</f>
        <v>#NAME?</v>
      </c>
      <c r="T159" t="e">
        <f>MyIF(('[3]Раздел 3000'!AA48&lt;='[3]Раздел 3000'!V48))</f>
        <v>#NAME?</v>
      </c>
      <c r="U159"/>
      <c r="V159" t="e">
        <f>MyIF(('[3]Раздел 3000'!AD48='[3]Раздел 3000'!I48+'[3]Раздел 3000'!M48+'[3]Раздел 3000'!Q48+'[3]Раздел 3000'!V48+'[3]Раздел 3000'!AC48))</f>
        <v>#NAME?</v>
      </c>
    </row>
    <row r="160" spans="5:22" ht="12.75" hidden="1">
      <c r="E160" t="e">
        <f>MyIF(('[3]Раздел 3000'!G49='[3]Раздел 3000'!G50+'[3]Раздел 3000'!G51+'[3]Раздел 3000'!G52+'[3]Раздел 3000'!G53+'[3]Раздел 3000'!G54+'[3]Раздел 3000'!G55+'[3]Раздел 3000'!G56))</f>
        <v>#NAME?</v>
      </c>
      <c r="F160" t="e">
        <f>MyIF(('[3]Раздел 3000'!H49='[3]Раздел 3000'!H50+'[3]Раздел 3000'!H51+'[3]Раздел 3000'!H52+'[3]Раздел 3000'!H53+'[3]Раздел 3000'!H54+'[3]Раздел 3000'!H55+'[3]Раздел 3000'!H56))</f>
        <v>#NAME?</v>
      </c>
      <c r="G160" t="e">
        <f>MyIF(('[3]Раздел 3000'!I49='[3]Раздел 3000'!I50+'[3]Раздел 3000'!I51+'[3]Раздел 3000'!I52+'[3]Раздел 3000'!I53+'[3]Раздел 3000'!I54+'[3]Раздел 3000'!I55+'[3]Раздел 3000'!I56))</f>
        <v>#NAME?</v>
      </c>
      <c r="H160" t="e">
        <f>MyIF(('[3]Раздел 3000'!K49='[3]Раздел 3000'!K50+'[3]Раздел 3000'!K51+'[3]Раздел 3000'!K52+'[3]Раздел 3000'!K53+'[3]Раздел 3000'!K54+'[3]Раздел 3000'!K55+'[3]Раздел 3000'!K56))</f>
        <v>#NAME?</v>
      </c>
      <c r="I160" t="e">
        <f>MyIF(('[3]Раздел 3000'!L49='[3]Раздел 3000'!L50+'[3]Раздел 3000'!L51+'[3]Раздел 3000'!L52+'[3]Раздел 3000'!L53+'[3]Раздел 3000'!L54+'[3]Раздел 3000'!L55+'[3]Раздел 3000'!L56))</f>
        <v>#NAME?</v>
      </c>
      <c r="J160" t="e">
        <f>MyIF(('[3]Раздел 3000'!M49='[3]Раздел 3000'!M50+'[3]Раздел 3000'!M51+'[3]Раздел 3000'!M52+'[3]Раздел 3000'!M53+'[3]Раздел 3000'!M54+'[3]Раздел 3000'!M55+'[3]Раздел 3000'!M56))</f>
        <v>#NAME?</v>
      </c>
      <c r="K160" t="e">
        <f>MyIF(('[3]Раздел 3000'!O49='[3]Раздел 3000'!O50+'[3]Раздел 3000'!O51+'[3]Раздел 3000'!O52+'[3]Раздел 3000'!O53+'[3]Раздел 3000'!O54+'[3]Раздел 3000'!O55+'[3]Раздел 3000'!O56))</f>
        <v>#NAME?</v>
      </c>
      <c r="L160" t="e">
        <f>MyIF(('[3]Раздел 3000'!P49='[3]Раздел 3000'!P50+'[3]Раздел 3000'!P51+'[3]Раздел 3000'!P52+'[3]Раздел 3000'!P53+'[3]Раздел 3000'!P54+'[3]Раздел 3000'!P55+'[3]Раздел 3000'!P56))</f>
        <v>#NAME?</v>
      </c>
      <c r="M160" t="e">
        <f>MyIF(('[3]Раздел 3000'!Q49='[3]Раздел 3000'!Q50+'[3]Раздел 3000'!Q51+'[3]Раздел 3000'!Q52+'[3]Раздел 3000'!Q53+'[3]Раздел 3000'!Q54+'[3]Раздел 3000'!Q55+'[3]Раздел 3000'!Q56))</f>
        <v>#NAME?</v>
      </c>
      <c r="N160" t="e">
        <f>MyIF(('[3]Раздел 3000'!T49='[3]Раздел 3000'!T50+'[3]Раздел 3000'!T51+'[3]Раздел 3000'!T52+'[3]Раздел 3000'!T53+'[3]Раздел 3000'!T54+'[3]Раздел 3000'!T55+'[3]Раздел 3000'!T56))</f>
        <v>#NAME?</v>
      </c>
      <c r="O160" t="e">
        <f>MyIF(('[3]Раздел 3000'!U49='[3]Раздел 3000'!U50+'[3]Раздел 3000'!U51+'[3]Раздел 3000'!U52+'[3]Раздел 3000'!U53+'[3]Раздел 3000'!U54+'[3]Раздел 3000'!U55+'[3]Раздел 3000'!U56))</f>
        <v>#NAME?</v>
      </c>
      <c r="P160" t="e">
        <f>MyIF(('[3]Раздел 3000'!V49='[3]Раздел 3000'!V50+'[3]Раздел 3000'!V51+'[3]Раздел 3000'!V52+'[3]Раздел 3000'!V53+'[3]Раздел 3000'!V54+'[3]Раздел 3000'!V55+'[3]Раздел 3000'!V56))</f>
        <v>#NAME?</v>
      </c>
      <c r="Q160" t="e">
        <f>MyIF(('[3]Раздел 3000'!X49='[3]Раздел 3000'!X50+'[3]Раздел 3000'!X51+'[3]Раздел 3000'!X52+'[3]Раздел 3000'!X53+'[3]Раздел 3000'!X54+'[3]Раздел 3000'!X55+'[3]Раздел 3000'!X56))</f>
        <v>#NAME?</v>
      </c>
      <c r="R160" t="e">
        <f>MyIF(('[3]Раздел 3000'!Y49='[3]Раздел 3000'!Y50+'[3]Раздел 3000'!Y51+'[3]Раздел 3000'!Y52+'[3]Раздел 3000'!Y53+'[3]Раздел 3000'!Y54+'[3]Раздел 3000'!Y55+'[3]Раздел 3000'!Y56)*('[3]Раздел 3000'!Y49&lt;='[3]Раздел 3000'!T49))</f>
        <v>#NAME?</v>
      </c>
      <c r="S160" t="e">
        <f>MyIF(('[3]Раздел 3000'!Z49='[3]Раздел 3000'!Z50+'[3]Раздел 3000'!Z51+'[3]Раздел 3000'!Z52+'[3]Раздел 3000'!Z53+'[3]Раздел 3000'!Z54+'[3]Раздел 3000'!Z55+'[3]Раздел 3000'!Z56)*('[3]Раздел 3000'!Z49&lt;='[3]Раздел 3000'!U49))</f>
        <v>#NAME?</v>
      </c>
      <c r="T160" t="e">
        <f>MyIF(('[3]Раздел 3000'!AA49&lt;='[3]Раздел 3000'!V49)*('[3]Раздел 3000'!AA49='[3]Раздел 3000'!AA50+'[3]Раздел 3000'!AA51+'[3]Раздел 3000'!AA52+'[3]Раздел 3000'!AA53+'[3]Раздел 3000'!AA54+'[3]Раздел 3000'!AA55+'[3]Раздел 3000'!AA56))</f>
        <v>#NAME?</v>
      </c>
      <c r="U160" t="e">
        <f>MyIF(('[3]Раздел 3000'!AC49='[3]Раздел 3000'!AC50+'[3]Раздел 3000'!AC51+'[3]Раздел 3000'!AC52+'[3]Раздел 3000'!AC53+'[3]Раздел 3000'!AC54+'[3]Раздел 3000'!AC55+'[3]Раздел 3000'!AC56))</f>
        <v>#NAME?</v>
      </c>
      <c r="V160" t="e">
        <f>MyIF(('[3]Раздел 3000'!AD49='[3]Раздел 3000'!AD50+'[3]Раздел 3000'!AD51+'[3]Раздел 3000'!AD52+'[3]Раздел 3000'!AD53+'[3]Раздел 3000'!AD54+'[3]Раздел 3000'!AD55+'[3]Раздел 3000'!AD56)*('[3]Раздел 3000'!AD49='[3]Раздел 3000'!I49+'[3]Раздел 3000'!M49+'[3]Раздел 3000'!Q49+'[3]Раздел 3000'!V49+'[3]Раздел 3000'!AC49))</f>
        <v>#NAME?</v>
      </c>
    </row>
    <row r="161" spans="5:22" ht="12.75" hidden="1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 t="e">
        <f>MyIF(('[3]Раздел 3000'!Y50&lt;='[3]Раздел 3000'!T50))</f>
        <v>#NAME?</v>
      </c>
      <c r="S161" t="e">
        <f>MyIF(('[3]Раздел 3000'!Z50&lt;='[3]Раздел 3000'!U50))</f>
        <v>#NAME?</v>
      </c>
      <c r="T161" t="e">
        <f>MyIF(('[3]Раздел 3000'!AA50&lt;='[3]Раздел 3000'!V50))</f>
        <v>#NAME?</v>
      </c>
      <c r="U161"/>
      <c r="V161" t="e">
        <f>MyIF(('[3]Раздел 3000'!AD50='[3]Раздел 3000'!I50+'[3]Раздел 3000'!M50+'[3]Раздел 3000'!Q50+'[3]Раздел 3000'!V50+'[3]Раздел 3000'!AC50))</f>
        <v>#NAME?</v>
      </c>
    </row>
    <row r="162" spans="5:22" ht="12.75" hidden="1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 t="e">
        <f>MyIF(('[3]Раздел 3000'!Y51&lt;='[3]Раздел 3000'!T51))</f>
        <v>#NAME?</v>
      </c>
      <c r="S162" t="e">
        <f>MyIF(('[3]Раздел 3000'!Z51&lt;='[3]Раздел 3000'!U51))</f>
        <v>#NAME?</v>
      </c>
      <c r="T162" t="e">
        <f>MyIF(('[3]Раздел 3000'!AA51&lt;='[3]Раздел 3000'!V51))</f>
        <v>#NAME?</v>
      </c>
      <c r="U162"/>
      <c r="V162" t="e">
        <f>MyIF(('[3]Раздел 3000'!AD51='[3]Раздел 3000'!I51+'[3]Раздел 3000'!M51+'[3]Раздел 3000'!Q51+'[3]Раздел 3000'!V51+'[3]Раздел 3000'!AC51))</f>
        <v>#NAME?</v>
      </c>
    </row>
    <row r="163" spans="5:22" ht="12.75" hidden="1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 t="e">
        <f>MyIF(('[3]Раздел 3000'!Y52&lt;='[3]Раздел 3000'!T52))</f>
        <v>#NAME?</v>
      </c>
      <c r="S163" t="e">
        <f>MyIF(('[3]Раздел 3000'!Z52&lt;='[3]Раздел 3000'!U52))</f>
        <v>#NAME?</v>
      </c>
      <c r="T163" t="e">
        <f>MyIF(('[3]Раздел 3000'!AA52&lt;='[3]Раздел 3000'!V52))</f>
        <v>#NAME?</v>
      </c>
      <c r="U163"/>
      <c r="V163" t="e">
        <f>MyIF(('[3]Раздел 3000'!AD52='[3]Раздел 3000'!I52+'[3]Раздел 3000'!M52+'[3]Раздел 3000'!Q52+'[3]Раздел 3000'!V52+'[3]Раздел 3000'!AC52))</f>
        <v>#NAME?</v>
      </c>
    </row>
    <row r="164" spans="5:22" ht="12.75" hidden="1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 t="e">
        <f>MyIF(('[3]Раздел 3000'!Y53&lt;='[3]Раздел 3000'!T53))</f>
        <v>#NAME?</v>
      </c>
      <c r="S164" t="e">
        <f>MyIF(('[3]Раздел 3000'!Z53&lt;='[3]Раздел 3000'!U53))</f>
        <v>#NAME?</v>
      </c>
      <c r="T164" t="e">
        <f>MyIF(('[3]Раздел 3000'!AA53&lt;='[3]Раздел 3000'!V53))</f>
        <v>#NAME?</v>
      </c>
      <c r="U164"/>
      <c r="V164" t="e">
        <f>MyIF(('[3]Раздел 3000'!AD53='[3]Раздел 3000'!I53+'[3]Раздел 3000'!M53+'[3]Раздел 3000'!Q53+'[3]Раздел 3000'!V53+'[3]Раздел 3000'!AC53))</f>
        <v>#NAME?</v>
      </c>
    </row>
    <row r="165" spans="5:22" ht="12.75" hidden="1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 t="e">
        <f>MyIF(('[3]Раздел 3000'!Y54&lt;='[3]Раздел 3000'!T54))</f>
        <v>#NAME?</v>
      </c>
      <c r="S165" t="e">
        <f>MyIF(('[3]Раздел 3000'!Z54&lt;='[3]Раздел 3000'!U54))</f>
        <v>#NAME?</v>
      </c>
      <c r="T165" t="e">
        <f>MyIF(('[3]Раздел 3000'!AA54&lt;='[3]Раздел 3000'!V54))</f>
        <v>#NAME?</v>
      </c>
      <c r="U165"/>
      <c r="V165" t="e">
        <f>MyIF(('[3]Раздел 3000'!AD54='[3]Раздел 3000'!I54+'[3]Раздел 3000'!M54+'[3]Раздел 3000'!Q54+'[3]Раздел 3000'!V54+'[3]Раздел 3000'!AC54))</f>
        <v>#NAME?</v>
      </c>
    </row>
    <row r="166" spans="5:22" ht="12.75" hidden="1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 t="e">
        <f>MyIF(('[3]Раздел 3000'!Y55&lt;='[3]Раздел 3000'!T55))</f>
        <v>#NAME?</v>
      </c>
      <c r="S166" t="e">
        <f>MyIF(('[3]Раздел 3000'!Z55&lt;='[3]Раздел 3000'!U55))</f>
        <v>#NAME?</v>
      </c>
      <c r="T166" t="e">
        <f>MyIF(('[3]Раздел 3000'!AA55&lt;='[3]Раздел 3000'!V55))</f>
        <v>#NAME?</v>
      </c>
      <c r="U166"/>
      <c r="V166" t="e">
        <f>MyIF(('[3]Раздел 3000'!AD55='[3]Раздел 3000'!I55+'[3]Раздел 3000'!M55+'[3]Раздел 3000'!Q55+'[3]Раздел 3000'!V55+'[3]Раздел 3000'!AC55))</f>
        <v>#NAME?</v>
      </c>
    </row>
    <row r="167" spans="5:22" ht="12.75" hidden="1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 t="e">
        <f>MyIF(('[3]Раздел 3000'!Y56&lt;='[3]Раздел 3000'!T56))</f>
        <v>#NAME?</v>
      </c>
      <c r="S167" t="e">
        <f>MyIF(('[3]Раздел 3000'!Z56&lt;='[3]Раздел 3000'!U56))</f>
        <v>#NAME?</v>
      </c>
      <c r="T167" t="e">
        <f>MyIF(('[3]Раздел 3000'!AA56&lt;='[3]Раздел 3000'!V56))</f>
        <v>#NAME?</v>
      </c>
      <c r="U167"/>
      <c r="V167" t="e">
        <f>MyIF(('[3]Раздел 3000'!AD56='[3]Раздел 3000'!I56+'[3]Раздел 3000'!M56+'[3]Раздел 3000'!Q56+'[3]Раздел 3000'!V56+'[3]Раздел 3000'!AC56))</f>
        <v>#NAME?</v>
      </c>
    </row>
    <row r="168" spans="5:22" ht="12.75" hidden="1">
      <c r="E168" t="e">
        <f>MyIF(('[3]Раздел 3000'!G57='[3]Раздел 3000'!G58+'[3]Раздел 3000'!G59+'[3]Раздел 3000'!G60+'[3]Раздел 3000'!G61+'[3]Раздел 3000'!G62+'[3]Раздел 3000'!G63+'[3]Раздел 3000'!G64+'[3]Раздел 3000'!G65+'[3]Раздел 3000'!G66+'[3]Раздел 3000'!G67+'[3]Раздел 3000'!G68+'[3]Раздел 3000'!G69+'[3]Раздел 3000'!G70+'[3]Раздел 3000'!G71))</f>
        <v>#NAME?</v>
      </c>
      <c r="F168" t="e">
        <f>MyIF(('[3]Раздел 3000'!H57='[3]Раздел 3000'!H58+'[3]Раздел 3000'!H59+'[3]Раздел 3000'!H60+'[3]Раздел 3000'!H61+'[3]Раздел 3000'!H62+'[3]Раздел 3000'!H63+'[3]Раздел 3000'!H64+'[3]Раздел 3000'!H65+'[3]Раздел 3000'!H66+'[3]Раздел 3000'!H67+'[3]Раздел 3000'!H68+'[3]Раздел 3000'!H69+'[3]Раздел 3000'!H70+'[3]Раздел 3000'!H71))</f>
        <v>#NAME?</v>
      </c>
      <c r="G168" t="e">
        <f>MyIF(('[3]Раздел 3000'!I57='[3]Раздел 3000'!I58+'[3]Раздел 3000'!I59+'[3]Раздел 3000'!I60+'[3]Раздел 3000'!I61+'[3]Раздел 3000'!I62+'[3]Раздел 3000'!I63+'[3]Раздел 3000'!I64+'[3]Раздел 3000'!I65+'[3]Раздел 3000'!I66+'[3]Раздел 3000'!I67+'[3]Раздел 3000'!I68+'[3]Раздел 3000'!I69+'[3]Раздел 3000'!I70+'[3]Раздел 3000'!I71))</f>
        <v>#NAME?</v>
      </c>
      <c r="H168" t="e">
        <f>MyIF(('[3]Раздел 3000'!K57='[3]Раздел 3000'!K58+'[3]Раздел 3000'!K59+'[3]Раздел 3000'!K60+'[3]Раздел 3000'!K61+'[3]Раздел 3000'!K62+'[3]Раздел 3000'!K63+'[3]Раздел 3000'!K64+'[3]Раздел 3000'!K65+'[3]Раздел 3000'!K66+'[3]Раздел 3000'!K67+'[3]Раздел 3000'!K68+'[3]Раздел 3000'!K69+'[3]Раздел 3000'!K70+'[3]Раздел 3000'!K71))</f>
        <v>#NAME?</v>
      </c>
      <c r="I168" t="e">
        <f>MyIF(('[3]Раздел 3000'!L57='[3]Раздел 3000'!L58+'[3]Раздел 3000'!L59+'[3]Раздел 3000'!L60+'[3]Раздел 3000'!L61+'[3]Раздел 3000'!L62+'[3]Раздел 3000'!L63+'[3]Раздел 3000'!L64+'[3]Раздел 3000'!L65+'[3]Раздел 3000'!L66+'[3]Раздел 3000'!L67+'[3]Раздел 3000'!L68+'[3]Раздел 3000'!L69+'[3]Раздел 3000'!L70+'[3]Раздел 3000'!L71))</f>
        <v>#NAME?</v>
      </c>
      <c r="J168" t="e">
        <f>MyIF(('[3]Раздел 3000'!M57='[3]Раздел 3000'!M58+'[3]Раздел 3000'!M59+'[3]Раздел 3000'!M60+'[3]Раздел 3000'!M61+'[3]Раздел 3000'!M62+'[3]Раздел 3000'!M63+'[3]Раздел 3000'!M64+'[3]Раздел 3000'!M65+'[3]Раздел 3000'!M66+'[3]Раздел 3000'!M67+'[3]Раздел 3000'!M68+'[3]Раздел 3000'!M69+'[3]Раздел 3000'!M70+'[3]Раздел 3000'!M71))</f>
        <v>#NAME?</v>
      </c>
      <c r="K168" t="e">
        <f>MyIF(('[3]Раздел 3000'!O57='[3]Раздел 3000'!O58+'[3]Раздел 3000'!O59+'[3]Раздел 3000'!O60+'[3]Раздел 3000'!O61+'[3]Раздел 3000'!O62+'[3]Раздел 3000'!O63+'[3]Раздел 3000'!O64+'[3]Раздел 3000'!O65+'[3]Раздел 3000'!O66+'[3]Раздел 3000'!O67+'[3]Раздел 3000'!O68+'[3]Раздел 3000'!O69+'[3]Раздел 3000'!O70+'[3]Раздел 3000'!O71))</f>
        <v>#NAME?</v>
      </c>
      <c r="L168" t="e">
        <f>MyIF(('[3]Раздел 3000'!P57='[3]Раздел 3000'!P58+'[3]Раздел 3000'!P59+'[3]Раздел 3000'!P60+'[3]Раздел 3000'!P61+'[3]Раздел 3000'!P62+'[3]Раздел 3000'!P63+'[3]Раздел 3000'!P64+'[3]Раздел 3000'!P65+'[3]Раздел 3000'!P66+'[3]Раздел 3000'!P67+'[3]Раздел 3000'!P68+'[3]Раздел 3000'!P69+'[3]Раздел 3000'!P70+'[3]Раздел 3000'!P71))</f>
        <v>#NAME?</v>
      </c>
      <c r="M168" t="e">
        <f>MyIF(('[3]Раздел 3000'!Q57='[3]Раздел 3000'!Q58+'[3]Раздел 3000'!Q59+'[3]Раздел 3000'!Q60+'[3]Раздел 3000'!Q61+'[3]Раздел 3000'!Q62+'[3]Раздел 3000'!Q63+'[3]Раздел 3000'!Q64+'[3]Раздел 3000'!Q65+'[3]Раздел 3000'!Q66+'[3]Раздел 3000'!Q67+'[3]Раздел 3000'!Q68+'[3]Раздел 3000'!Q69+'[3]Раздел 3000'!Q70+'[3]Раздел 3000'!Q71))</f>
        <v>#NAME?</v>
      </c>
      <c r="N168" t="e">
        <f>MyIF(('[3]Раздел 3000'!T57='[3]Раздел 3000'!T58+'[3]Раздел 3000'!T59+'[3]Раздел 3000'!T60+'[3]Раздел 3000'!T61+'[3]Раздел 3000'!T62+'[3]Раздел 3000'!T63+'[3]Раздел 3000'!T64+'[3]Раздел 3000'!T65+'[3]Раздел 3000'!T66+'[3]Раздел 3000'!T67+'[3]Раздел 3000'!T68+'[3]Раздел 3000'!T69+'[3]Раздел 3000'!T70+'[3]Раздел 3000'!T71))</f>
        <v>#NAME?</v>
      </c>
      <c r="O168" t="e">
        <f>MyIF(('[3]Раздел 3000'!U57='[3]Раздел 3000'!U58+'[3]Раздел 3000'!U59+'[3]Раздел 3000'!U60+'[3]Раздел 3000'!U61+'[3]Раздел 3000'!U62+'[3]Раздел 3000'!U63+'[3]Раздел 3000'!U64+'[3]Раздел 3000'!U65+'[3]Раздел 3000'!U66+'[3]Раздел 3000'!U67+'[3]Раздел 3000'!U68+'[3]Раздел 3000'!U69+'[3]Раздел 3000'!U70+'[3]Раздел 3000'!U71))</f>
        <v>#NAME?</v>
      </c>
      <c r="P168" t="e">
        <f>MyIF(('[3]Раздел 3000'!V57='[3]Раздел 3000'!V58+'[3]Раздел 3000'!V59+'[3]Раздел 3000'!V60+'[3]Раздел 3000'!V61+'[3]Раздел 3000'!V62+'[3]Раздел 3000'!V63+'[3]Раздел 3000'!V64+'[3]Раздел 3000'!V65+'[3]Раздел 3000'!V66+'[3]Раздел 3000'!V67+'[3]Раздел 3000'!V68+'[3]Раздел 3000'!V69+'[3]Раздел 3000'!V70+'[3]Раздел 3000'!V71))</f>
        <v>#NAME?</v>
      </c>
      <c r="Q168" t="e">
        <f>MyIF(('[3]Раздел 3000'!X57='[3]Раздел 3000'!X58+'[3]Раздел 3000'!X59+'[3]Раздел 3000'!X60+'[3]Раздел 3000'!X61+'[3]Раздел 3000'!X62+'[3]Раздел 3000'!X63+'[3]Раздел 3000'!X64+'[3]Раздел 3000'!X65+'[3]Раздел 3000'!X66+'[3]Раздел 3000'!X67+'[3]Раздел 3000'!X68+'[3]Раздел 3000'!X69+'[3]Раздел 3000'!X70+'[3]Раздел 3000'!X71))</f>
        <v>#NAME?</v>
      </c>
      <c r="R168" t="e">
        <f>MyIF(('[3]Раздел 3000'!Y57='[3]Раздел 3000'!Y58+'[3]Раздел 3000'!Y59+'[3]Раздел 3000'!Y60+'[3]Раздел 3000'!Y61+'[3]Раздел 3000'!Y62+'[3]Раздел 3000'!Y63+'[3]Раздел 3000'!Y64+'[3]Раздел 3000'!Y65+'[3]Раздел 3000'!Y66+'[3]Раздел 3000'!Y67+'[3]Раздел 3000'!Y68+'[3]Раздел 3000'!Y69+'[3]Раздел 3000'!Y70+'[3]Раздел 3000'!Y71)*('[3]Раздел 3000'!Y57&lt;='[3]Раздел 3000'!T57))</f>
        <v>#NAME?</v>
      </c>
      <c r="S168" t="e">
        <f>MyIF(('[3]Раздел 3000'!Z57='[3]Раздел 3000'!Z58+'[3]Раздел 3000'!Z59+'[3]Раздел 3000'!Z60+'[3]Раздел 3000'!Z61+'[3]Раздел 3000'!Z62+'[3]Раздел 3000'!Z63+'[3]Раздел 3000'!Z64+'[3]Раздел 3000'!Z65+'[3]Раздел 3000'!Z66+'[3]Раздел 3000'!Z67+'[3]Раздел 3000'!Z68+'[3]Раздел 3000'!Z69+'[3]Раздел 3000'!Z70+'[3]Раздел 3000'!Z71)*('[3]Раздел 3000'!Z57&lt;='[3]Раздел 3000'!U57))</f>
        <v>#NAME?</v>
      </c>
      <c r="T168" t="e">
        <f>MyIF(('[3]Раздел 3000'!AA57&lt;='[3]Раздел 3000'!V57)*('[3]Раздел 3000'!AA57='[3]Раздел 3000'!AA58+'[3]Раздел 3000'!AA59+'[3]Раздел 3000'!AA60+'[3]Раздел 3000'!AA61+'[3]Раздел 3000'!AA62+'[3]Раздел 3000'!AA63+'[3]Раздел 3000'!AA64+'[3]Раздел 3000'!AA65+'[3]Раздел 3000'!AA66+'[3]Раздел 3000'!AA67+'[3]Раздел 3000'!AA68+'[3]Раздел 3000'!AA69+'[3]Раздел 3000'!AA70+'[3]Раздел 3000'!AA71))</f>
        <v>#NAME?</v>
      </c>
      <c r="U168" t="e">
        <f>MyIF(('[3]Раздел 3000'!AC57='[3]Раздел 3000'!AC58+'[3]Раздел 3000'!AC59+'[3]Раздел 3000'!AC60+'[3]Раздел 3000'!AC61+'[3]Раздел 3000'!AC62+'[3]Раздел 3000'!AC63+'[3]Раздел 3000'!AC64+'[3]Раздел 3000'!AC65+'[3]Раздел 3000'!AC66+'[3]Раздел 3000'!AC67+'[3]Раздел 3000'!AC68+'[3]Раздел 3000'!AC69+'[3]Раздел 3000'!AC70+'[3]Раздел 3000'!AC71))</f>
        <v>#NAME?</v>
      </c>
      <c r="V168" t="e">
        <f>MyIF(('[3]Раздел 3000'!AD57='[3]Раздел 3000'!AD58+'[3]Раздел 3000'!AD59+'[3]Раздел 3000'!AD60+'[3]Раздел 3000'!AD61+'[3]Раздел 3000'!AD62+'[3]Раздел 3000'!AD63+'[3]Раздел 3000'!AD64+'[3]Раздел 3000'!AD65+'[3]Раздел 3000'!AD66+'[3]Раздел 3000'!AD67+'[3]Раздел 3000'!AD68+'[3]Раздел 3000'!AD69+'[3]Раздел 3000'!AD70+'[3]Раздел 3000'!AD71)*('[3]Раздел 3000'!AD57='[3]Раздел 3000'!I57+'[3]Раздел 3000'!M57+'[3]Раздел 3000'!Q57+'[3]Раздел 3000'!V57+'[3]Раздел 3000'!AC57))</f>
        <v>#NAME?</v>
      </c>
    </row>
    <row r="169" spans="5:22" ht="12.75" hidden="1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 t="e">
        <f>MyIF(('[3]Раздел 3000'!Y58&lt;='[3]Раздел 3000'!T58))</f>
        <v>#NAME?</v>
      </c>
      <c r="S169" t="e">
        <f>MyIF(('[3]Раздел 3000'!Z58&lt;='[3]Раздел 3000'!U58))</f>
        <v>#NAME?</v>
      </c>
      <c r="T169" t="e">
        <f>MyIF(('[3]Раздел 3000'!AA58&lt;='[3]Раздел 3000'!V58))</f>
        <v>#NAME?</v>
      </c>
      <c r="U169"/>
      <c r="V169" t="e">
        <f>MyIF(('[3]Раздел 3000'!AD58='[3]Раздел 3000'!I58+'[3]Раздел 3000'!M58+'[3]Раздел 3000'!Q58+'[3]Раздел 3000'!V58+'[3]Раздел 3000'!AC58))</f>
        <v>#NAME?</v>
      </c>
    </row>
    <row r="170" spans="5:22" ht="12.75" hidden="1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 t="e">
        <f>MyIF(('[3]Раздел 3000'!Y59&lt;='[3]Раздел 3000'!T59))</f>
        <v>#NAME?</v>
      </c>
      <c r="S170" t="e">
        <f>MyIF(('[3]Раздел 3000'!Z59&lt;='[3]Раздел 3000'!U59))</f>
        <v>#NAME?</v>
      </c>
      <c r="T170" t="e">
        <f>MyIF(('[3]Раздел 3000'!AA59&lt;='[3]Раздел 3000'!V59))</f>
        <v>#NAME?</v>
      </c>
      <c r="U170"/>
      <c r="V170" t="e">
        <f>MyIF(('[3]Раздел 3000'!AD59='[3]Раздел 3000'!I59+'[3]Раздел 3000'!M59+'[3]Раздел 3000'!Q59+'[3]Раздел 3000'!V59+'[3]Раздел 3000'!AC59))</f>
        <v>#NAME?</v>
      </c>
    </row>
    <row r="171" spans="5:22" ht="12.75" hidden="1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 t="e">
        <f>MyIF(('[3]Раздел 3000'!Y60&lt;='[3]Раздел 3000'!T60))</f>
        <v>#NAME?</v>
      </c>
      <c r="S171" t="e">
        <f>MyIF(('[3]Раздел 3000'!Z60&lt;='[3]Раздел 3000'!U60))</f>
        <v>#NAME?</v>
      </c>
      <c r="T171" t="e">
        <f>MyIF(('[3]Раздел 3000'!AA60&lt;='[3]Раздел 3000'!V60))</f>
        <v>#NAME?</v>
      </c>
      <c r="U171"/>
      <c r="V171" t="e">
        <f>MyIF(('[3]Раздел 3000'!AD60='[3]Раздел 3000'!I60+'[3]Раздел 3000'!M60+'[3]Раздел 3000'!Q60+'[3]Раздел 3000'!V60+'[3]Раздел 3000'!AC60))</f>
        <v>#NAME?</v>
      </c>
    </row>
    <row r="172" spans="5:22" ht="12.75" hidden="1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 t="e">
        <f>MyIF(('[3]Раздел 3000'!Y61&lt;='[3]Раздел 3000'!T61))</f>
        <v>#NAME?</v>
      </c>
      <c r="S172" t="e">
        <f>MyIF(('[3]Раздел 3000'!Z61&lt;='[3]Раздел 3000'!U61))</f>
        <v>#NAME?</v>
      </c>
      <c r="T172" t="e">
        <f>MyIF(('[3]Раздел 3000'!AA61&lt;='[3]Раздел 3000'!V61))</f>
        <v>#NAME?</v>
      </c>
      <c r="U172"/>
      <c r="V172" t="e">
        <f>MyIF(('[3]Раздел 3000'!AD61='[3]Раздел 3000'!I61+'[3]Раздел 3000'!M61+'[3]Раздел 3000'!Q61+'[3]Раздел 3000'!V61+'[3]Раздел 3000'!AC61))</f>
        <v>#NAME?</v>
      </c>
    </row>
    <row r="173" spans="5:22" ht="12.75" hidden="1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 t="e">
        <f>MyIF(('[3]Раздел 3000'!Y62&lt;='[3]Раздел 3000'!T62))</f>
        <v>#NAME?</v>
      </c>
      <c r="S173" t="e">
        <f>MyIF(('[3]Раздел 3000'!Z62&lt;='[3]Раздел 3000'!U62))</f>
        <v>#NAME?</v>
      </c>
      <c r="T173" t="e">
        <f>MyIF(('[3]Раздел 3000'!AA62&lt;='[3]Раздел 3000'!V62))</f>
        <v>#NAME?</v>
      </c>
      <c r="U173"/>
      <c r="V173" t="e">
        <f>MyIF(('[3]Раздел 3000'!AD62='[3]Раздел 3000'!I62+'[3]Раздел 3000'!M62+'[3]Раздел 3000'!Q62+'[3]Раздел 3000'!V62+'[3]Раздел 3000'!AC62))</f>
        <v>#NAME?</v>
      </c>
    </row>
    <row r="174" spans="5:22" ht="12.75" hidden="1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 t="e">
        <f>MyIF(('[3]Раздел 3000'!Y63&lt;='[3]Раздел 3000'!T63))</f>
        <v>#NAME?</v>
      </c>
      <c r="S174" t="e">
        <f>MyIF(('[3]Раздел 3000'!Z63&lt;='[3]Раздел 3000'!U63))</f>
        <v>#NAME?</v>
      </c>
      <c r="T174" t="e">
        <f>MyIF(('[3]Раздел 3000'!AA63&lt;='[3]Раздел 3000'!V63))</f>
        <v>#NAME?</v>
      </c>
      <c r="U174"/>
      <c r="V174" t="e">
        <f>MyIF(('[3]Раздел 3000'!AD63='[3]Раздел 3000'!I63+'[3]Раздел 3000'!M63+'[3]Раздел 3000'!Q63+'[3]Раздел 3000'!V63+'[3]Раздел 3000'!AC63))</f>
        <v>#NAME?</v>
      </c>
    </row>
    <row r="175" spans="5:22" ht="12.75" hidden="1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 t="e">
        <f>MyIF(('[3]Раздел 3000'!Y64&lt;='[3]Раздел 3000'!T64))</f>
        <v>#NAME?</v>
      </c>
      <c r="S175" t="e">
        <f>MyIF(('[3]Раздел 3000'!Z64&lt;='[3]Раздел 3000'!U64))</f>
        <v>#NAME?</v>
      </c>
      <c r="T175" t="e">
        <f>MyIF(('[3]Раздел 3000'!AA64&lt;='[3]Раздел 3000'!V64))</f>
        <v>#NAME?</v>
      </c>
      <c r="U175"/>
      <c r="V175" t="e">
        <f>MyIF(('[3]Раздел 3000'!AD64='[3]Раздел 3000'!I64+'[3]Раздел 3000'!M64+'[3]Раздел 3000'!Q64+'[3]Раздел 3000'!V64+'[3]Раздел 3000'!AC64))</f>
        <v>#NAME?</v>
      </c>
    </row>
    <row r="176" spans="5:22" ht="12.75" hidden="1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 t="e">
        <f>MyIF(('[3]Раздел 3000'!Y65&lt;='[3]Раздел 3000'!T65))</f>
        <v>#NAME?</v>
      </c>
      <c r="S176" t="e">
        <f>MyIF(('[3]Раздел 3000'!Z65&lt;='[3]Раздел 3000'!U65))</f>
        <v>#NAME?</v>
      </c>
      <c r="T176" t="e">
        <f>MyIF(('[3]Раздел 3000'!AA65&lt;='[3]Раздел 3000'!V65))</f>
        <v>#NAME?</v>
      </c>
      <c r="U176"/>
      <c r="V176" t="e">
        <f>MyIF(('[3]Раздел 3000'!AD65='[3]Раздел 3000'!I65+'[3]Раздел 3000'!M65+'[3]Раздел 3000'!Q65+'[3]Раздел 3000'!V65+'[3]Раздел 3000'!AC65))</f>
        <v>#NAME?</v>
      </c>
    </row>
    <row r="177" spans="5:22" ht="12.75" hidden="1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 t="e">
        <f>MyIF(('[3]Раздел 3000'!Y66&lt;='[3]Раздел 3000'!T66))</f>
        <v>#NAME?</v>
      </c>
      <c r="S177" t="e">
        <f>MyIF(('[3]Раздел 3000'!Z66&lt;='[3]Раздел 3000'!U66))</f>
        <v>#NAME?</v>
      </c>
      <c r="T177" t="e">
        <f>MyIF(('[3]Раздел 3000'!AA66&lt;='[3]Раздел 3000'!V66))</f>
        <v>#NAME?</v>
      </c>
      <c r="U177"/>
      <c r="V177" t="e">
        <f>MyIF(('[3]Раздел 3000'!AD66='[3]Раздел 3000'!I66+'[3]Раздел 3000'!M66+'[3]Раздел 3000'!Q66+'[3]Раздел 3000'!V66+'[3]Раздел 3000'!AC66))</f>
        <v>#NAME?</v>
      </c>
    </row>
    <row r="178" spans="5:22" ht="12.75" hidden="1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 t="e">
        <f>MyIF(('[3]Раздел 3000'!Y67&lt;='[3]Раздел 3000'!T67))</f>
        <v>#NAME?</v>
      </c>
      <c r="S178" t="e">
        <f>MyIF(('[3]Раздел 3000'!Z67&lt;='[3]Раздел 3000'!U67))</f>
        <v>#NAME?</v>
      </c>
      <c r="T178" t="e">
        <f>MyIF(('[3]Раздел 3000'!AA67&lt;='[3]Раздел 3000'!V67))</f>
        <v>#NAME?</v>
      </c>
      <c r="U178"/>
      <c r="V178" t="e">
        <f>MyIF(('[3]Раздел 3000'!AD67='[3]Раздел 3000'!I67+'[3]Раздел 3000'!M67+'[3]Раздел 3000'!Q67+'[3]Раздел 3000'!V67+'[3]Раздел 3000'!AC67))</f>
        <v>#NAME?</v>
      </c>
    </row>
    <row r="179" spans="5:22" ht="12.75" hidden="1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 t="e">
        <f>MyIF(('[3]Раздел 3000'!Y68&lt;='[3]Раздел 3000'!T68))</f>
        <v>#NAME?</v>
      </c>
      <c r="S179" t="e">
        <f>MyIF(('[3]Раздел 3000'!Z68&lt;='[3]Раздел 3000'!U68))</f>
        <v>#NAME?</v>
      </c>
      <c r="T179" t="e">
        <f>MyIF(('[3]Раздел 3000'!AA68&lt;='[3]Раздел 3000'!V68))</f>
        <v>#NAME?</v>
      </c>
      <c r="U179"/>
      <c r="V179" t="e">
        <f>MyIF(('[3]Раздел 3000'!AD68='[3]Раздел 3000'!I68+'[3]Раздел 3000'!M68+'[3]Раздел 3000'!Q68+'[3]Раздел 3000'!V68+'[3]Раздел 3000'!AC68))</f>
        <v>#NAME?</v>
      </c>
    </row>
    <row r="180" spans="5:22" ht="12.75" hidden="1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 t="e">
        <f>MyIF(('[3]Раздел 3000'!Y69&lt;='[3]Раздел 3000'!T69))</f>
        <v>#NAME?</v>
      </c>
      <c r="S180" t="e">
        <f>MyIF(('[3]Раздел 3000'!Z69&lt;='[3]Раздел 3000'!U69))</f>
        <v>#NAME?</v>
      </c>
      <c r="T180" t="e">
        <f>MyIF(('[3]Раздел 3000'!AA69&lt;='[3]Раздел 3000'!V69))</f>
        <v>#NAME?</v>
      </c>
      <c r="U180"/>
      <c r="V180" t="e">
        <f>MyIF(('[3]Раздел 3000'!AD69='[3]Раздел 3000'!I69+'[3]Раздел 3000'!M69+'[3]Раздел 3000'!Q69+'[3]Раздел 3000'!V69+'[3]Раздел 3000'!AC69))</f>
        <v>#NAME?</v>
      </c>
    </row>
    <row r="181" spans="5:22" ht="12.75" hidden="1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 t="e">
        <f>MyIF(('[3]Раздел 3000'!Y70&lt;='[3]Раздел 3000'!T70))</f>
        <v>#NAME?</v>
      </c>
      <c r="S181" t="e">
        <f>MyIF(('[3]Раздел 3000'!Z70&lt;='[3]Раздел 3000'!U70))</f>
        <v>#NAME?</v>
      </c>
      <c r="T181" t="e">
        <f>MyIF(('[3]Раздел 3000'!AA70&lt;='[3]Раздел 3000'!V70))</f>
        <v>#NAME?</v>
      </c>
      <c r="U181"/>
      <c r="V181" t="e">
        <f>MyIF(('[3]Раздел 3000'!AD70='[3]Раздел 3000'!I70+'[3]Раздел 3000'!M70+'[3]Раздел 3000'!Q70+'[3]Раздел 3000'!V70+'[3]Раздел 3000'!AC70))</f>
        <v>#NAME?</v>
      </c>
    </row>
    <row r="182" spans="5:22" ht="12.75" hidden="1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 t="e">
        <f>MyIF(('[3]Раздел 3000'!Y71&lt;='[3]Раздел 3000'!T71))</f>
        <v>#NAME?</v>
      </c>
      <c r="S182" t="e">
        <f>MyIF(('[3]Раздел 3000'!Z71&lt;='[3]Раздел 3000'!U71))</f>
        <v>#NAME?</v>
      </c>
      <c r="T182" t="e">
        <f>MyIF(('[3]Раздел 3000'!AA71&lt;='[3]Раздел 3000'!V71))</f>
        <v>#NAME?</v>
      </c>
      <c r="U182"/>
      <c r="V182" t="e">
        <f>MyIF(('[3]Раздел 3000'!AD71='[3]Раздел 3000'!I71+'[3]Раздел 3000'!M71+'[3]Раздел 3000'!Q71+'[3]Раздел 3000'!V71+'[3]Раздел 3000'!AC71))</f>
        <v>#NAME?</v>
      </c>
    </row>
    <row r="183" spans="5:22" ht="12.75" hidden="1">
      <c r="E183" t="e">
        <f>MyIF(('[3]Раздел 3000'!G72='[3]Раздел 3000'!G73+'[3]Раздел 3000'!G74+'[3]Раздел 3000'!G75+'[3]Раздел 3000'!G76+'[3]Раздел 3000'!G77+'[3]Раздел 3000'!G78))</f>
        <v>#NAME?</v>
      </c>
      <c r="F183" t="e">
        <f>MyIF(('[3]Раздел 3000'!H72='[3]Раздел 3000'!H73+'[3]Раздел 3000'!H74+'[3]Раздел 3000'!H75+'[3]Раздел 3000'!H76+'[3]Раздел 3000'!H77+'[3]Раздел 3000'!H78))</f>
        <v>#NAME?</v>
      </c>
      <c r="G183" t="e">
        <f>MyIF(('[3]Раздел 3000'!I72='[3]Раздел 3000'!I73+'[3]Раздел 3000'!I74+'[3]Раздел 3000'!I75+'[3]Раздел 3000'!I76+'[3]Раздел 3000'!I77+'[3]Раздел 3000'!I78))</f>
        <v>#NAME?</v>
      </c>
      <c r="H183" t="e">
        <f>MyIF(('[3]Раздел 3000'!K72='[3]Раздел 3000'!K73+'[3]Раздел 3000'!K74+'[3]Раздел 3000'!K75+'[3]Раздел 3000'!K76+'[3]Раздел 3000'!K77+'[3]Раздел 3000'!K78))</f>
        <v>#NAME?</v>
      </c>
      <c r="I183" t="e">
        <f>MyIF(('[3]Раздел 3000'!L72='[3]Раздел 3000'!L73+'[3]Раздел 3000'!L74+'[3]Раздел 3000'!L75+'[3]Раздел 3000'!L76+'[3]Раздел 3000'!L77+'[3]Раздел 3000'!L78))</f>
        <v>#NAME?</v>
      </c>
      <c r="J183" t="e">
        <f>MyIF(('[3]Раздел 3000'!M72='[3]Раздел 3000'!M73+'[3]Раздел 3000'!M74+'[3]Раздел 3000'!M75+'[3]Раздел 3000'!M76+'[3]Раздел 3000'!M77+'[3]Раздел 3000'!M78))</f>
        <v>#NAME?</v>
      </c>
      <c r="K183" t="e">
        <f>MyIF(('[3]Раздел 3000'!O72='[3]Раздел 3000'!O73+'[3]Раздел 3000'!O74+'[3]Раздел 3000'!O75+'[3]Раздел 3000'!O76+'[3]Раздел 3000'!O77+'[3]Раздел 3000'!O78))</f>
        <v>#NAME?</v>
      </c>
      <c r="L183" t="e">
        <f>MyIF(('[3]Раздел 3000'!P72='[3]Раздел 3000'!P73+'[3]Раздел 3000'!P74+'[3]Раздел 3000'!P75+'[3]Раздел 3000'!P76+'[3]Раздел 3000'!P77+'[3]Раздел 3000'!P78))</f>
        <v>#NAME?</v>
      </c>
      <c r="M183" t="e">
        <f>MyIF(('[3]Раздел 3000'!Q72='[3]Раздел 3000'!Q73+'[3]Раздел 3000'!Q74+'[3]Раздел 3000'!Q75+'[3]Раздел 3000'!Q76+'[3]Раздел 3000'!Q77+'[3]Раздел 3000'!Q78))</f>
        <v>#NAME?</v>
      </c>
      <c r="N183" t="e">
        <f>MyIF(('[3]Раздел 3000'!T72='[3]Раздел 3000'!T73+'[3]Раздел 3000'!T74+'[3]Раздел 3000'!T75+'[3]Раздел 3000'!T76+'[3]Раздел 3000'!T77+'[3]Раздел 3000'!T78))</f>
        <v>#NAME?</v>
      </c>
      <c r="O183" t="e">
        <f>MyIF(('[3]Раздел 3000'!U72='[3]Раздел 3000'!U73+'[3]Раздел 3000'!U74+'[3]Раздел 3000'!U75+'[3]Раздел 3000'!U76+'[3]Раздел 3000'!U77+'[3]Раздел 3000'!U78))</f>
        <v>#NAME?</v>
      </c>
      <c r="P183" t="e">
        <f>MyIF(('[3]Раздел 3000'!V72='[3]Раздел 3000'!V73+'[3]Раздел 3000'!V74+'[3]Раздел 3000'!V75+'[3]Раздел 3000'!V76+'[3]Раздел 3000'!V77+'[3]Раздел 3000'!V78))</f>
        <v>#NAME?</v>
      </c>
      <c r="Q183" t="e">
        <f>MyIF(('[3]Раздел 3000'!X72='[3]Раздел 3000'!X73+'[3]Раздел 3000'!X74+'[3]Раздел 3000'!X75+'[3]Раздел 3000'!X76+'[3]Раздел 3000'!X77+'[3]Раздел 3000'!X78))</f>
        <v>#NAME?</v>
      </c>
      <c r="R183" t="e">
        <f>MyIF(('[3]Раздел 3000'!Y72='[3]Раздел 3000'!Y73+'[3]Раздел 3000'!Y74+'[3]Раздел 3000'!Y75+'[3]Раздел 3000'!Y76+'[3]Раздел 3000'!Y77+'[3]Раздел 3000'!Y78)*('[3]Раздел 3000'!Y72&lt;='[3]Раздел 3000'!T72))</f>
        <v>#NAME?</v>
      </c>
      <c r="S183" t="e">
        <f>MyIF(('[3]Раздел 3000'!Z72='[3]Раздел 3000'!Z73+'[3]Раздел 3000'!Z74+'[3]Раздел 3000'!Z75+'[3]Раздел 3000'!Z76+'[3]Раздел 3000'!Z77+'[3]Раздел 3000'!Z78)*('[3]Раздел 3000'!Z72&lt;='[3]Раздел 3000'!U72))</f>
        <v>#NAME?</v>
      </c>
      <c r="T183" t="e">
        <f>MyIF(('[3]Раздел 3000'!AA72&lt;='[3]Раздел 3000'!V72)*('[3]Раздел 3000'!AA72='[3]Раздел 3000'!AA73+'[3]Раздел 3000'!AA74+'[3]Раздел 3000'!AA75+'[3]Раздел 3000'!AA76+'[3]Раздел 3000'!AA77+'[3]Раздел 3000'!AA78))</f>
        <v>#NAME?</v>
      </c>
      <c r="U183" t="e">
        <f>MyIF(('[3]Раздел 3000'!AC72='[3]Раздел 3000'!AC73+'[3]Раздел 3000'!AC74+'[3]Раздел 3000'!AC75+'[3]Раздел 3000'!AC76+'[3]Раздел 3000'!AC77+'[3]Раздел 3000'!AC78))</f>
        <v>#NAME?</v>
      </c>
      <c r="V183" t="e">
        <f>MyIF(('[3]Раздел 3000'!AD72='[3]Раздел 3000'!AD73+'[3]Раздел 3000'!AD74+'[3]Раздел 3000'!AD75+'[3]Раздел 3000'!AD76+'[3]Раздел 3000'!AD77+'[3]Раздел 3000'!AD78)*('[3]Раздел 3000'!AD72='[3]Раздел 3000'!I72+'[3]Раздел 3000'!M72+'[3]Раздел 3000'!Q72+'[3]Раздел 3000'!V72+'[3]Раздел 3000'!AC72))</f>
        <v>#NAME?</v>
      </c>
    </row>
    <row r="184" spans="5:22" ht="12.75" hidden="1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 t="e">
        <f>MyIF(('[3]Раздел 3000'!Y73&lt;='[3]Раздел 3000'!T73))</f>
        <v>#NAME?</v>
      </c>
      <c r="S184" t="e">
        <f>MyIF(('[3]Раздел 3000'!Z73&lt;='[3]Раздел 3000'!U73))</f>
        <v>#NAME?</v>
      </c>
      <c r="T184" t="e">
        <f>MyIF(('[3]Раздел 3000'!AA73&lt;='[3]Раздел 3000'!V73))</f>
        <v>#NAME?</v>
      </c>
      <c r="U184"/>
      <c r="V184" t="e">
        <f>MyIF(('[3]Раздел 3000'!AD73='[3]Раздел 3000'!I73+'[3]Раздел 3000'!M73+'[3]Раздел 3000'!Q73+'[3]Раздел 3000'!V73+'[3]Раздел 3000'!AC73))</f>
        <v>#NAME?</v>
      </c>
    </row>
    <row r="185" spans="5:22" ht="12.75" hidden="1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 t="e">
        <f>MyIF(('[3]Раздел 3000'!Y74&lt;='[3]Раздел 3000'!T74))</f>
        <v>#NAME?</v>
      </c>
      <c r="S185" t="e">
        <f>MyIF(('[3]Раздел 3000'!Z74&lt;='[3]Раздел 3000'!U74))</f>
        <v>#NAME?</v>
      </c>
      <c r="T185" t="e">
        <f>MyIF(('[3]Раздел 3000'!AA74&lt;='[3]Раздел 3000'!V74))</f>
        <v>#NAME?</v>
      </c>
      <c r="U185"/>
      <c r="V185" t="e">
        <f>MyIF(('[3]Раздел 3000'!AD74='[3]Раздел 3000'!I74+'[3]Раздел 3000'!M74+'[3]Раздел 3000'!Q74+'[3]Раздел 3000'!V74+'[3]Раздел 3000'!AC74))</f>
        <v>#NAME?</v>
      </c>
    </row>
    <row r="186" spans="5:22" ht="12.75" hidden="1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 t="e">
        <f>MyIF(('[3]Раздел 3000'!Y75&lt;='[3]Раздел 3000'!T75))</f>
        <v>#NAME?</v>
      </c>
      <c r="S186" t="e">
        <f>MyIF(('[3]Раздел 3000'!Z75&lt;='[3]Раздел 3000'!U75))</f>
        <v>#NAME?</v>
      </c>
      <c r="T186" t="e">
        <f>MyIF(('[3]Раздел 3000'!AA75&lt;='[3]Раздел 3000'!V75))</f>
        <v>#NAME?</v>
      </c>
      <c r="U186"/>
      <c r="V186" t="e">
        <f>MyIF(('[3]Раздел 3000'!AD75='[3]Раздел 3000'!I75+'[3]Раздел 3000'!M75+'[3]Раздел 3000'!Q75+'[3]Раздел 3000'!V75+'[3]Раздел 3000'!AC75))</f>
        <v>#NAME?</v>
      </c>
    </row>
    <row r="187" spans="5:22" ht="12.75" hidden="1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 t="e">
        <f>MyIF(('[3]Раздел 3000'!Y76&lt;='[3]Раздел 3000'!T76))</f>
        <v>#NAME?</v>
      </c>
      <c r="S187" t="e">
        <f>MyIF(('[3]Раздел 3000'!Z76&lt;='[3]Раздел 3000'!U76))</f>
        <v>#NAME?</v>
      </c>
      <c r="T187" t="e">
        <f>MyIF(('[3]Раздел 3000'!AA76&lt;='[3]Раздел 3000'!V76))</f>
        <v>#NAME?</v>
      </c>
      <c r="U187"/>
      <c r="V187" t="e">
        <f>MyIF(('[3]Раздел 3000'!AD76='[3]Раздел 3000'!I76+'[3]Раздел 3000'!M76+'[3]Раздел 3000'!Q76+'[3]Раздел 3000'!V76+'[3]Раздел 3000'!AC76))</f>
        <v>#NAME?</v>
      </c>
    </row>
    <row r="188" spans="5:22" ht="12.75" hidden="1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 t="e">
        <f>MyIF(('[3]Раздел 3000'!Y77&lt;='[3]Раздел 3000'!T77))</f>
        <v>#NAME?</v>
      </c>
      <c r="S188" t="e">
        <f>MyIF(('[3]Раздел 3000'!Z77&lt;='[3]Раздел 3000'!U77))</f>
        <v>#NAME?</v>
      </c>
      <c r="T188" t="e">
        <f>MyIF(('[3]Раздел 3000'!AA77&lt;='[3]Раздел 3000'!V77))</f>
        <v>#NAME?</v>
      </c>
      <c r="U188"/>
      <c r="V188" t="e">
        <f>MyIF(('[3]Раздел 3000'!AD77='[3]Раздел 3000'!I77+'[3]Раздел 3000'!M77+'[3]Раздел 3000'!Q77+'[3]Раздел 3000'!V77+'[3]Раздел 3000'!AC77))</f>
        <v>#NAME?</v>
      </c>
    </row>
    <row r="189" spans="5:22" ht="12.75" hidden="1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 t="e">
        <f>MyIF(('[3]Раздел 3000'!Y78&lt;='[3]Раздел 3000'!T78))</f>
        <v>#NAME?</v>
      </c>
      <c r="S189" t="e">
        <f>MyIF(('[3]Раздел 3000'!Z78&lt;='[3]Раздел 3000'!U78))</f>
        <v>#NAME?</v>
      </c>
      <c r="T189" t="e">
        <f>MyIF(('[3]Раздел 3000'!AA78&lt;='[3]Раздел 3000'!V78))</f>
        <v>#NAME?</v>
      </c>
      <c r="U189"/>
      <c r="V189" t="e">
        <f>MyIF(('[3]Раздел 3000'!AD78='[3]Раздел 3000'!I78+'[3]Раздел 3000'!M78+'[3]Раздел 3000'!Q78+'[3]Раздел 3000'!V78+'[3]Раздел 3000'!AC78))</f>
        <v>#NAME?</v>
      </c>
    </row>
    <row r="190" spans="5:22" ht="12.75" hidden="1">
      <c r="E190" t="e">
        <f>MyIF(('[3]Раздел 3000'!G79='[3]Раздел 3000'!G80+'[3]Раздел 3000'!G81+'[3]Раздел 3000'!G82+'[3]Раздел 3000'!G83+'[3]Раздел 3000'!G84+'[3]Раздел 3000'!G85+'[3]Раздел 3000'!G86+'[3]Раздел 3000'!G87+'[3]Раздел 3000'!G88+'[3]Раздел 3000'!G89+'[3]Раздел 3000'!G90+'[3]Раздел 3000'!G91))</f>
        <v>#NAME?</v>
      </c>
      <c r="F190" t="e">
        <f>MyIF(('[3]Раздел 3000'!H79='[3]Раздел 3000'!H80+'[3]Раздел 3000'!H81+'[3]Раздел 3000'!H82+'[3]Раздел 3000'!H83+'[3]Раздел 3000'!H84+'[3]Раздел 3000'!H85+'[3]Раздел 3000'!H86+'[3]Раздел 3000'!H87+'[3]Раздел 3000'!H88+'[3]Раздел 3000'!H89+'[3]Раздел 3000'!H90+'[3]Раздел 3000'!H91))</f>
        <v>#NAME?</v>
      </c>
      <c r="G190" t="e">
        <f>MyIF(('[3]Раздел 3000'!I79='[3]Раздел 3000'!I80+'[3]Раздел 3000'!I81+'[3]Раздел 3000'!I82+'[3]Раздел 3000'!I83+'[3]Раздел 3000'!I84+'[3]Раздел 3000'!I85+'[3]Раздел 3000'!I86+'[3]Раздел 3000'!I87+'[3]Раздел 3000'!I88+'[3]Раздел 3000'!I89+'[3]Раздел 3000'!I90+'[3]Раздел 3000'!I91))</f>
        <v>#NAME?</v>
      </c>
      <c r="H190" t="e">
        <f>MyIF(('[3]Раздел 3000'!K79='[3]Раздел 3000'!K80+'[3]Раздел 3000'!K81+'[3]Раздел 3000'!K82+'[3]Раздел 3000'!K83+'[3]Раздел 3000'!K84+'[3]Раздел 3000'!K85+'[3]Раздел 3000'!K86+'[3]Раздел 3000'!K87+'[3]Раздел 3000'!K88+'[3]Раздел 3000'!K89+'[3]Раздел 3000'!K90+'[3]Раздел 3000'!K91))</f>
        <v>#NAME?</v>
      </c>
      <c r="I190" t="e">
        <f>MyIF(('[3]Раздел 3000'!L79='[3]Раздел 3000'!L80+'[3]Раздел 3000'!L81+'[3]Раздел 3000'!L82+'[3]Раздел 3000'!L83+'[3]Раздел 3000'!L84+'[3]Раздел 3000'!L85+'[3]Раздел 3000'!L86+'[3]Раздел 3000'!L87+'[3]Раздел 3000'!L88+'[3]Раздел 3000'!L89+'[3]Раздел 3000'!L90+'[3]Раздел 3000'!L91))</f>
        <v>#NAME?</v>
      </c>
      <c r="J190" t="e">
        <f>MyIF(('[3]Раздел 3000'!M79='[3]Раздел 3000'!M80+'[3]Раздел 3000'!M81+'[3]Раздел 3000'!M82+'[3]Раздел 3000'!M83+'[3]Раздел 3000'!M84+'[3]Раздел 3000'!M85+'[3]Раздел 3000'!M86+'[3]Раздел 3000'!M87+'[3]Раздел 3000'!M88+'[3]Раздел 3000'!M89+'[3]Раздел 3000'!M90+'[3]Раздел 3000'!M91))</f>
        <v>#NAME?</v>
      </c>
      <c r="K190" t="e">
        <f>MyIF(('[3]Раздел 3000'!O79='[3]Раздел 3000'!O80+'[3]Раздел 3000'!O81+'[3]Раздел 3000'!O82+'[3]Раздел 3000'!O83+'[3]Раздел 3000'!O84+'[3]Раздел 3000'!O85+'[3]Раздел 3000'!O86+'[3]Раздел 3000'!O87+'[3]Раздел 3000'!O88+'[3]Раздел 3000'!O89+'[3]Раздел 3000'!O90+'[3]Раздел 3000'!O91))</f>
        <v>#NAME?</v>
      </c>
      <c r="L190" t="e">
        <f>MyIF(('[3]Раздел 3000'!P79='[3]Раздел 3000'!P80+'[3]Раздел 3000'!P81+'[3]Раздел 3000'!P82+'[3]Раздел 3000'!P83+'[3]Раздел 3000'!P84+'[3]Раздел 3000'!P85+'[3]Раздел 3000'!P86+'[3]Раздел 3000'!P87+'[3]Раздел 3000'!P88+'[3]Раздел 3000'!P89+'[3]Раздел 3000'!P90+'[3]Раздел 3000'!P91))</f>
        <v>#NAME?</v>
      </c>
      <c r="M190" t="e">
        <f>MyIF(('[3]Раздел 3000'!Q79='[3]Раздел 3000'!Q80+'[3]Раздел 3000'!Q81+'[3]Раздел 3000'!Q82+'[3]Раздел 3000'!Q83+'[3]Раздел 3000'!Q84+'[3]Раздел 3000'!Q85+'[3]Раздел 3000'!Q86+'[3]Раздел 3000'!Q87+'[3]Раздел 3000'!Q88+'[3]Раздел 3000'!Q89+'[3]Раздел 3000'!Q90+'[3]Раздел 3000'!Q91))</f>
        <v>#NAME?</v>
      </c>
      <c r="N190" t="e">
        <f>MyIF(('[3]Раздел 3000'!T79='[3]Раздел 3000'!T80+'[3]Раздел 3000'!T81+'[3]Раздел 3000'!T82+'[3]Раздел 3000'!T83+'[3]Раздел 3000'!T84+'[3]Раздел 3000'!T85+'[3]Раздел 3000'!T86+'[3]Раздел 3000'!T87+'[3]Раздел 3000'!T88+'[3]Раздел 3000'!T89+'[3]Раздел 3000'!T90+'[3]Раздел 3000'!T91))</f>
        <v>#NAME?</v>
      </c>
      <c r="O190" t="e">
        <f>MyIF(('[3]Раздел 3000'!U79='[3]Раздел 3000'!U80+'[3]Раздел 3000'!U81+'[3]Раздел 3000'!U82+'[3]Раздел 3000'!U83+'[3]Раздел 3000'!U84+'[3]Раздел 3000'!U85+'[3]Раздел 3000'!U86+'[3]Раздел 3000'!U87+'[3]Раздел 3000'!U88+'[3]Раздел 3000'!U89+'[3]Раздел 3000'!U90+'[3]Раздел 3000'!U91))</f>
        <v>#NAME?</v>
      </c>
      <c r="P190" t="e">
        <f>MyIF(('[3]Раздел 3000'!V79='[3]Раздел 3000'!V80+'[3]Раздел 3000'!V81+'[3]Раздел 3000'!V82+'[3]Раздел 3000'!V83+'[3]Раздел 3000'!V84+'[3]Раздел 3000'!V85+'[3]Раздел 3000'!V86+'[3]Раздел 3000'!V87+'[3]Раздел 3000'!V88+'[3]Раздел 3000'!V89+'[3]Раздел 3000'!V90+'[3]Раздел 3000'!V91))</f>
        <v>#NAME?</v>
      </c>
      <c r="Q190" t="e">
        <f>MyIF(('[3]Раздел 3000'!X79='[3]Раздел 3000'!X80+'[3]Раздел 3000'!X81+'[3]Раздел 3000'!X82+'[3]Раздел 3000'!X83+'[3]Раздел 3000'!X84+'[3]Раздел 3000'!X85+'[3]Раздел 3000'!X86+'[3]Раздел 3000'!X87+'[3]Раздел 3000'!X88+'[3]Раздел 3000'!X89+'[3]Раздел 3000'!X90+'[3]Раздел 3000'!X91))</f>
        <v>#NAME?</v>
      </c>
      <c r="R190" t="e">
        <f>MyIF(('[3]Раздел 3000'!Y79='[3]Раздел 3000'!Y80+'[3]Раздел 3000'!Y81+'[3]Раздел 3000'!Y82+'[3]Раздел 3000'!Y83+'[3]Раздел 3000'!Y84+'[3]Раздел 3000'!Y85+'[3]Раздел 3000'!Y86+'[3]Раздел 3000'!Y87+'[3]Раздел 3000'!Y88+'[3]Раздел 3000'!Y89+'[3]Раздел 3000'!Y90+'[3]Раздел 3000'!Y91)*('[3]Раздел 3000'!Y79&lt;='[3]Раздел 3000'!T79))</f>
        <v>#NAME?</v>
      </c>
      <c r="S190" t="e">
        <f>MyIF(('[3]Раздел 3000'!Z79='[3]Раздел 3000'!Z80+'[3]Раздел 3000'!Z81+'[3]Раздел 3000'!Z82+'[3]Раздел 3000'!Z83+'[3]Раздел 3000'!Z84+'[3]Раздел 3000'!Z85+'[3]Раздел 3000'!Z86+'[3]Раздел 3000'!Z87+'[3]Раздел 3000'!Z88+'[3]Раздел 3000'!Z89+'[3]Раздел 3000'!Z90+'[3]Раздел 3000'!Z91)*('[3]Раздел 3000'!Z79&lt;='[3]Раздел 3000'!U79))</f>
        <v>#NAME?</v>
      </c>
      <c r="T190" t="e">
        <f>MyIF(('[3]Раздел 3000'!AA79&lt;='[3]Раздел 3000'!V79)*('[3]Раздел 3000'!AA79='[3]Раздел 3000'!AA80+'[3]Раздел 3000'!AA81+'[3]Раздел 3000'!AA82+'[3]Раздел 3000'!AA83+'[3]Раздел 3000'!AA84+'[3]Раздел 3000'!AA85+'[3]Раздел 3000'!AA86+'[3]Раздел 3000'!AA87+'[3]Раздел 3000'!AA88+'[3]Раздел 3000'!AA89+'[3]Раздел 3000'!AA90+'[3]Раздел 3000'!AA91))</f>
        <v>#NAME?</v>
      </c>
      <c r="U190" t="e">
        <f>MyIF(('[3]Раздел 3000'!AC79='[3]Раздел 3000'!AC80+'[3]Раздел 3000'!AC81+'[3]Раздел 3000'!AC82+'[3]Раздел 3000'!AC83+'[3]Раздел 3000'!AC84+'[3]Раздел 3000'!AC85+'[3]Раздел 3000'!AC86+'[3]Раздел 3000'!AC87+'[3]Раздел 3000'!AC88+'[3]Раздел 3000'!AC89+'[3]Раздел 3000'!AC90+'[3]Раздел 3000'!AC91))</f>
        <v>#NAME?</v>
      </c>
      <c r="V190" t="e">
        <f>MyIF(('[3]Раздел 3000'!AD79='[3]Раздел 3000'!AD80+'[3]Раздел 3000'!AD81+'[3]Раздел 3000'!AD82+'[3]Раздел 3000'!AD83+'[3]Раздел 3000'!AD84+'[3]Раздел 3000'!AD85+'[3]Раздел 3000'!AD86+'[3]Раздел 3000'!AD87+'[3]Раздел 3000'!AD88+'[3]Раздел 3000'!AD89+'[3]Раздел 3000'!AD90+'[3]Раздел 3000'!AD91)*('[3]Раздел 3000'!AD79='[3]Раздел 3000'!I79+'[3]Раздел 3000'!M79+'[3]Раздел 3000'!Q79+'[3]Раздел 3000'!V79+'[3]Раздел 3000'!AC79))</f>
        <v>#NAME?</v>
      </c>
    </row>
    <row r="191" spans="5:22" ht="12.75" hidden="1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 t="e">
        <f>MyIF(('[3]Раздел 3000'!Y80&lt;='[3]Раздел 3000'!T80))</f>
        <v>#NAME?</v>
      </c>
      <c r="S191" t="e">
        <f>MyIF(('[3]Раздел 3000'!Z80&lt;='[3]Раздел 3000'!U80))</f>
        <v>#NAME?</v>
      </c>
      <c r="T191" t="e">
        <f>MyIF(('[3]Раздел 3000'!AA80&lt;='[3]Раздел 3000'!V80))</f>
        <v>#NAME?</v>
      </c>
      <c r="U191"/>
      <c r="V191" t="e">
        <f>MyIF(('[3]Раздел 3000'!AD80='[3]Раздел 3000'!I80+'[3]Раздел 3000'!M80+'[3]Раздел 3000'!Q80+'[3]Раздел 3000'!V80+'[3]Раздел 3000'!AC80))</f>
        <v>#NAME?</v>
      </c>
    </row>
    <row r="192" spans="5:22" ht="12.75" hidden="1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 t="e">
        <f>MyIF(('[3]Раздел 3000'!Y81&lt;='[3]Раздел 3000'!T81))</f>
        <v>#NAME?</v>
      </c>
      <c r="S192" t="e">
        <f>MyIF(('[3]Раздел 3000'!Z81&lt;='[3]Раздел 3000'!U81))</f>
        <v>#NAME?</v>
      </c>
      <c r="T192" t="e">
        <f>MyIF(('[3]Раздел 3000'!AA81&lt;='[3]Раздел 3000'!V81))</f>
        <v>#NAME?</v>
      </c>
      <c r="U192"/>
      <c r="V192" t="e">
        <f>MyIF(('[3]Раздел 3000'!AD81='[3]Раздел 3000'!I81+'[3]Раздел 3000'!M81+'[3]Раздел 3000'!Q81+'[3]Раздел 3000'!V81+'[3]Раздел 3000'!AC81))</f>
        <v>#NAME?</v>
      </c>
    </row>
    <row r="193" spans="5:22" ht="12.75" hidden="1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 t="e">
        <f>MyIF(('[3]Раздел 3000'!Y82&lt;='[3]Раздел 3000'!T81))</f>
        <v>#NAME?</v>
      </c>
      <c r="S193" t="e">
        <f>MyIF(('[3]Раздел 3000'!Z82&lt;='[3]Раздел 3000'!U82))</f>
        <v>#NAME?</v>
      </c>
      <c r="T193" t="e">
        <f>MyIF(('[3]Раздел 3000'!AA82&lt;='[3]Раздел 3000'!V82))</f>
        <v>#NAME?</v>
      </c>
      <c r="U193"/>
      <c r="V193" t="e">
        <f>MyIF(('[3]Раздел 3000'!AD82='[3]Раздел 3000'!I82+'[3]Раздел 3000'!M82+'[3]Раздел 3000'!Q82+'[3]Раздел 3000'!V82+'[3]Раздел 3000'!AC82))</f>
        <v>#NAME?</v>
      </c>
    </row>
    <row r="194" spans="5:22" ht="12.75" hidden="1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 t="e">
        <f>MyIF(('[3]Раздел 3000'!Y83&lt;='[3]Раздел 3000'!T83))</f>
        <v>#NAME?</v>
      </c>
      <c r="S194" t="e">
        <f>MyIF(('[3]Раздел 3000'!Z83&lt;='[3]Раздел 3000'!U83))</f>
        <v>#NAME?</v>
      </c>
      <c r="T194" t="e">
        <f>MyIF(('[3]Раздел 3000'!AA83&lt;='[3]Раздел 3000'!V83))</f>
        <v>#NAME?</v>
      </c>
      <c r="U194"/>
      <c r="V194" t="e">
        <f>MyIF(('[3]Раздел 3000'!AD83='[3]Раздел 3000'!I83+'[3]Раздел 3000'!M83+'[3]Раздел 3000'!Q83+'[3]Раздел 3000'!V83+'[3]Раздел 3000'!AC83))</f>
        <v>#NAME?</v>
      </c>
    </row>
    <row r="195" spans="5:22" ht="12.75" hidden="1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 t="e">
        <f>MyIF(('[3]Раздел 3000'!Y84&lt;='[3]Раздел 3000'!T84))</f>
        <v>#NAME?</v>
      </c>
      <c r="S195" t="e">
        <f>MyIF(('[3]Раздел 3000'!Z84&lt;='[3]Раздел 3000'!U84))</f>
        <v>#NAME?</v>
      </c>
      <c r="T195" t="e">
        <f>MyIF(('[3]Раздел 3000'!AA84&lt;='[3]Раздел 3000'!V84))</f>
        <v>#NAME?</v>
      </c>
      <c r="U195"/>
      <c r="V195" t="e">
        <f>MyIF(('[3]Раздел 3000'!AD84='[3]Раздел 3000'!I84+'[3]Раздел 3000'!M84+'[3]Раздел 3000'!Q84+'[3]Раздел 3000'!V84+'[3]Раздел 3000'!AC84))</f>
        <v>#NAME?</v>
      </c>
    </row>
    <row r="196" spans="5:22" ht="12.75" hidden="1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 t="e">
        <f>MyIF(('[3]Раздел 3000'!Y85&lt;='[3]Раздел 3000'!T85))</f>
        <v>#NAME?</v>
      </c>
      <c r="S196" t="e">
        <f>MyIF(('[3]Раздел 3000'!Z85&lt;='[3]Раздел 3000'!U85))</f>
        <v>#NAME?</v>
      </c>
      <c r="T196" t="e">
        <f>MyIF(('[3]Раздел 3000'!AA85&lt;='[3]Раздел 3000'!V85))</f>
        <v>#NAME?</v>
      </c>
      <c r="U196"/>
      <c r="V196" t="e">
        <f>MyIF(('[3]Раздел 3000'!AD85='[3]Раздел 3000'!I85+'[3]Раздел 3000'!M85+'[3]Раздел 3000'!Q85+'[3]Раздел 3000'!V85+'[3]Раздел 3000'!AC85))</f>
        <v>#NAME?</v>
      </c>
    </row>
    <row r="197" spans="5:22" ht="12.75" hidden="1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 t="e">
        <f>MyIF(('[3]Раздел 3000'!Y86&lt;='[3]Раздел 3000'!T86))</f>
        <v>#NAME?</v>
      </c>
      <c r="S197" t="e">
        <f>MyIF(('[3]Раздел 3000'!Z86&lt;='[3]Раздел 3000'!U86))</f>
        <v>#NAME?</v>
      </c>
      <c r="T197" t="e">
        <f>MyIF(('[3]Раздел 3000'!AA86&lt;='[3]Раздел 3000'!V86))</f>
        <v>#NAME?</v>
      </c>
      <c r="U197"/>
      <c r="V197" t="e">
        <f>MyIF(('[3]Раздел 3000'!AD86='[3]Раздел 3000'!I86+'[3]Раздел 3000'!M86+'[3]Раздел 3000'!Q86+'[3]Раздел 3000'!V86+'[3]Раздел 3000'!AC86))</f>
        <v>#NAME?</v>
      </c>
    </row>
    <row r="198" spans="5:22" ht="12.75" hidden="1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 t="e">
        <f>MyIF(('[3]Раздел 3000'!Y87&lt;='[3]Раздел 3000'!T87))</f>
        <v>#NAME?</v>
      </c>
      <c r="S198" t="e">
        <f>MyIF(('[3]Раздел 3000'!Z87&lt;='[3]Раздел 3000'!U87))</f>
        <v>#NAME?</v>
      </c>
      <c r="T198" t="e">
        <f>MyIF(('[3]Раздел 3000'!AA87&lt;='[3]Раздел 3000'!V87))</f>
        <v>#NAME?</v>
      </c>
      <c r="U198"/>
      <c r="V198" t="e">
        <f>MyIF(('[3]Раздел 3000'!AD87='[3]Раздел 3000'!I87+'[3]Раздел 3000'!M87+'[3]Раздел 3000'!Q87+'[3]Раздел 3000'!V87+'[3]Раздел 3000'!AC87))</f>
        <v>#NAME?</v>
      </c>
    </row>
    <row r="199" spans="5:22" ht="12.75" hidden="1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 t="e">
        <f>MyIF(('[3]Раздел 3000'!Y88&lt;='[3]Раздел 3000'!T88))</f>
        <v>#NAME?</v>
      </c>
      <c r="S199" t="e">
        <f>MyIF(('[3]Раздел 3000'!Z88&lt;='[3]Раздел 3000'!U88))</f>
        <v>#NAME?</v>
      </c>
      <c r="T199" t="e">
        <f>MyIF(('[3]Раздел 3000'!AA88&lt;='[3]Раздел 3000'!V88))</f>
        <v>#NAME?</v>
      </c>
      <c r="U199"/>
      <c r="V199" t="e">
        <f>MyIF(('[3]Раздел 3000'!AD88='[3]Раздел 3000'!I88+'[3]Раздел 3000'!M88+'[3]Раздел 3000'!Q88+'[3]Раздел 3000'!V88+'[3]Раздел 3000'!AC88))</f>
        <v>#NAME?</v>
      </c>
    </row>
    <row r="200" spans="5:22" ht="12.75" hidden="1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 t="e">
        <f>MyIF(('[3]Раздел 3000'!Y89&lt;='[3]Раздел 3000'!T89))</f>
        <v>#NAME?</v>
      </c>
      <c r="S200" t="e">
        <f>MyIF(('[3]Раздел 3000'!Z89&lt;='[3]Раздел 3000'!U89))</f>
        <v>#NAME?</v>
      </c>
      <c r="T200" t="e">
        <f>MyIF(('[3]Раздел 3000'!AA89&lt;='[3]Раздел 3000'!V89))</f>
        <v>#NAME?</v>
      </c>
      <c r="U200"/>
      <c r="V200" t="e">
        <f>MyIF(('[3]Раздел 3000'!AD89='[3]Раздел 3000'!I89+'[3]Раздел 3000'!M89+'[3]Раздел 3000'!Q89+'[3]Раздел 3000'!V89+'[3]Раздел 3000'!AC89))</f>
        <v>#NAME?</v>
      </c>
    </row>
    <row r="201" spans="5:22" ht="12.75" hidden="1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 t="e">
        <f>MyIF(('[3]Раздел 3000'!Y90&lt;='[3]Раздел 3000'!T90))</f>
        <v>#NAME?</v>
      </c>
      <c r="S201" t="e">
        <f>MyIF(('[3]Раздел 3000'!Z90&lt;='[3]Раздел 3000'!U90))</f>
        <v>#NAME?</v>
      </c>
      <c r="T201" t="e">
        <f>MyIF(('[3]Раздел 3000'!AA90&lt;='[3]Раздел 3000'!V90))</f>
        <v>#NAME?</v>
      </c>
      <c r="U201"/>
      <c r="V201" t="e">
        <f>MyIF(('[3]Раздел 3000'!AD90='[3]Раздел 3000'!I90+'[3]Раздел 3000'!M90+'[3]Раздел 3000'!Q90+'[3]Раздел 3000'!V90+'[3]Раздел 3000'!AC90))</f>
        <v>#NAME?</v>
      </c>
    </row>
    <row r="202" spans="5:22" ht="12.75" hidden="1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 t="e">
        <f>MyIF(('[3]Раздел 3000'!Y91&lt;='[3]Раздел 3000'!T91))</f>
        <v>#NAME?</v>
      </c>
      <c r="S202" t="e">
        <f>MyIF(('[3]Раздел 3000'!Z91&lt;='[3]Раздел 3000'!U91))</f>
        <v>#NAME?</v>
      </c>
      <c r="T202" t="e">
        <f>MyIF(('[3]Раздел 3000'!AA91&lt;='[3]Раздел 3000'!V91))</f>
        <v>#NAME?</v>
      </c>
      <c r="U202"/>
      <c r="V202" t="e">
        <f>MyIF(('[3]Раздел 3000'!AD91='[3]Раздел 3000'!I91+'[3]Раздел 3000'!M91+'[3]Раздел 3000'!Q91+'[3]Раздел 3000'!V91+'[3]Раздел 3000'!AC91))</f>
        <v>#NAME?</v>
      </c>
    </row>
    <row r="203" spans="5:22" ht="12.75" hidden="1">
      <c r="E203" t="e">
        <f>MyIF(('[3]Раздел 3000'!G92='[3]Раздел 3000'!G93+'[3]Раздел 3000'!G94+'[3]Раздел 3000'!G95+'[3]Раздел 3000'!G96+'[3]Раздел 3000'!G97+'[3]Раздел 3000'!G98+'[3]Раздел 3000'!G99+'[3]Раздел 3000'!G100+'[3]Раздел 3000'!G101))</f>
        <v>#NAME?</v>
      </c>
      <c r="F203" t="e">
        <f>MyIF(('[3]Раздел 3000'!H92='[3]Раздел 3000'!H93+'[3]Раздел 3000'!H94+'[3]Раздел 3000'!H95+'[3]Раздел 3000'!H96+'[3]Раздел 3000'!H97+'[3]Раздел 3000'!H98+'[3]Раздел 3000'!H99+'[3]Раздел 3000'!H100+'[3]Раздел 3000'!H101))</f>
        <v>#NAME?</v>
      </c>
      <c r="G203" t="e">
        <f>MyIF(('[3]Раздел 3000'!I92='[3]Раздел 3000'!I93+'[3]Раздел 3000'!I94+'[3]Раздел 3000'!I95+'[3]Раздел 3000'!I96+'[3]Раздел 3000'!I97+'[3]Раздел 3000'!I98+'[3]Раздел 3000'!I99+'[3]Раздел 3000'!I100+'[3]Раздел 3000'!I101))</f>
        <v>#NAME?</v>
      </c>
      <c r="H203" t="e">
        <f>MyIF(('[3]Раздел 3000'!K92='[3]Раздел 3000'!K93+'[3]Раздел 3000'!K94+'[3]Раздел 3000'!K95+'[3]Раздел 3000'!K96+'[3]Раздел 3000'!K97+'[3]Раздел 3000'!K98+'[3]Раздел 3000'!K99+'[3]Раздел 3000'!K100+'[3]Раздел 3000'!K101))</f>
        <v>#NAME?</v>
      </c>
      <c r="I203" t="e">
        <f>MyIF(('[3]Раздел 3000'!L92='[3]Раздел 3000'!L93+'[3]Раздел 3000'!L94+'[3]Раздел 3000'!L95+'[3]Раздел 3000'!L96+'[3]Раздел 3000'!L97+'[3]Раздел 3000'!L98+'[3]Раздел 3000'!L99+'[3]Раздел 3000'!L100+'[3]Раздел 3000'!L101))</f>
        <v>#NAME?</v>
      </c>
      <c r="J203" t="e">
        <f>MyIF(('[3]Раздел 3000'!M92='[3]Раздел 3000'!M93+'[3]Раздел 3000'!M94+'[3]Раздел 3000'!M95+'[3]Раздел 3000'!M96+'[3]Раздел 3000'!M97+'[3]Раздел 3000'!M98+'[3]Раздел 3000'!M99+'[3]Раздел 3000'!M100+'[3]Раздел 3000'!M101))</f>
        <v>#NAME?</v>
      </c>
      <c r="K203" t="e">
        <f>MyIF(('[3]Раздел 3000'!O92='[3]Раздел 3000'!O93+'[3]Раздел 3000'!O94+'[3]Раздел 3000'!O95+'[3]Раздел 3000'!O96+'[3]Раздел 3000'!O97+'[3]Раздел 3000'!O98+'[3]Раздел 3000'!O99+'[3]Раздел 3000'!O100+'[3]Раздел 3000'!O101))</f>
        <v>#NAME?</v>
      </c>
      <c r="L203" t="e">
        <f>MyIF(('[3]Раздел 3000'!P92='[3]Раздел 3000'!P93+'[3]Раздел 3000'!P94+'[3]Раздел 3000'!P95+'[3]Раздел 3000'!P96+'[3]Раздел 3000'!P97+'[3]Раздел 3000'!P98+'[3]Раздел 3000'!P99+'[3]Раздел 3000'!P100+'[3]Раздел 3000'!P101))</f>
        <v>#NAME?</v>
      </c>
      <c r="M203" t="e">
        <f>MyIF(('[3]Раздел 3000'!Q92='[3]Раздел 3000'!Q93+'[3]Раздел 3000'!Q94+'[3]Раздел 3000'!Q95+'[3]Раздел 3000'!Q96+'[3]Раздел 3000'!Q97+'[3]Раздел 3000'!Q98+'[3]Раздел 3000'!Q99+'[3]Раздел 3000'!Q100+'[3]Раздел 3000'!Q101))</f>
        <v>#NAME?</v>
      </c>
      <c r="N203" t="e">
        <f>MyIF(('[3]Раздел 3000'!T92='[3]Раздел 3000'!T93+'[3]Раздел 3000'!T94+'[3]Раздел 3000'!T95+'[3]Раздел 3000'!T96+'[3]Раздел 3000'!T97+'[3]Раздел 3000'!T98+'[3]Раздел 3000'!T99+'[3]Раздел 3000'!T100+'[3]Раздел 3000'!T101))</f>
        <v>#NAME?</v>
      </c>
      <c r="O203" t="e">
        <f>MyIF(('[3]Раздел 3000'!U92='[3]Раздел 3000'!U93+'[3]Раздел 3000'!U94+'[3]Раздел 3000'!U95+'[3]Раздел 3000'!U96+'[3]Раздел 3000'!U97+'[3]Раздел 3000'!U98+'[3]Раздел 3000'!U99+'[3]Раздел 3000'!U100+'[3]Раздел 3000'!U101))</f>
        <v>#NAME?</v>
      </c>
      <c r="P203" t="e">
        <f>MyIF(('[3]Раздел 3000'!V92='[3]Раздел 3000'!V93+'[3]Раздел 3000'!V94+'[3]Раздел 3000'!V95+'[3]Раздел 3000'!V96+'[3]Раздел 3000'!V97+'[3]Раздел 3000'!V98+'[3]Раздел 3000'!V99+'[3]Раздел 3000'!V100+'[3]Раздел 3000'!V101))</f>
        <v>#NAME?</v>
      </c>
      <c r="Q203" t="e">
        <f>MyIF(('[3]Раздел 3000'!X92='[3]Раздел 3000'!X93+'[3]Раздел 3000'!X94+'[3]Раздел 3000'!X95+'[3]Раздел 3000'!X96+'[3]Раздел 3000'!X97+'[3]Раздел 3000'!X98+'[3]Раздел 3000'!X99+'[3]Раздел 3000'!X100+'[3]Раздел 3000'!X101))</f>
        <v>#NAME?</v>
      </c>
      <c r="R203" t="e">
        <f>MyIF(('[3]Раздел 3000'!Y92='[3]Раздел 3000'!Y93+'[3]Раздел 3000'!Y94+'[3]Раздел 3000'!Y95+'[3]Раздел 3000'!Y96+'[3]Раздел 3000'!Y97+'[3]Раздел 3000'!Y98+'[3]Раздел 3000'!Y99+'[3]Раздел 3000'!Y100+'[3]Раздел 3000'!Y101)*('[3]Раздел 3000'!Y92&lt;='[3]Раздел 3000'!T92))</f>
        <v>#NAME?</v>
      </c>
      <c r="S203" t="e">
        <f>MyIF(('[3]Раздел 3000'!Z92='[3]Раздел 3000'!Z93+'[3]Раздел 3000'!Z94+'[3]Раздел 3000'!Z95+'[3]Раздел 3000'!Z96+'[3]Раздел 3000'!Z97+'[3]Раздел 3000'!Z98+'[3]Раздел 3000'!Z99+'[3]Раздел 3000'!Z100+'[3]Раздел 3000'!Z101)*('[3]Раздел 3000'!Z92&lt;='[3]Раздел 3000'!U92))</f>
        <v>#NAME?</v>
      </c>
      <c r="T203" t="e">
        <f>MyIF(('[3]Раздел 3000'!AA92&lt;='[3]Раздел 3000'!V92)*('[3]Раздел 3000'!AA92='[3]Раздел 3000'!AA93+'[3]Раздел 3000'!AA94+'[3]Раздел 3000'!AA95+'[3]Раздел 3000'!AA96+'[3]Раздел 3000'!AA97+'[3]Раздел 3000'!AA98+'[3]Раздел 3000'!AA99+'[3]Раздел 3000'!AA100+'[3]Раздел 3000'!AA101))</f>
        <v>#NAME?</v>
      </c>
      <c r="U203" t="e">
        <f>MyIF(('[3]Раздел 3000'!AC92='[3]Раздел 3000'!AC93+'[3]Раздел 3000'!AC94+'[3]Раздел 3000'!AC95+'[3]Раздел 3000'!AC96+'[3]Раздел 3000'!AC97+'[3]Раздел 3000'!AC98+'[3]Раздел 3000'!AC99+'[3]Раздел 3000'!AC100+'[3]Раздел 3000'!AC101))</f>
        <v>#NAME?</v>
      </c>
      <c r="V203" t="e">
        <f>MyIF(('[3]Раздел 3000'!AD92='[3]Раздел 3000'!AD93+'[3]Раздел 3000'!AD94+'[3]Раздел 3000'!AD95+'[3]Раздел 3000'!AD96+'[3]Раздел 3000'!AD97+'[3]Раздел 3000'!AD98+'[3]Раздел 3000'!AD99+'[3]Раздел 3000'!AD100+'[3]Раздел 3000'!AD101)*('[3]Раздел 3000'!AD92='[3]Раздел 3000'!I92+'[3]Раздел 3000'!M92+'[3]Раздел 3000'!Q92+'[3]Раздел 3000'!V92+'[3]Раздел 3000'!AC92))</f>
        <v>#NAME?</v>
      </c>
    </row>
    <row r="204" spans="5:22" ht="12.75" hidden="1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 t="e">
        <f>MyIF(('[3]Раздел 3000'!Y93&lt;='[3]Раздел 3000'!T93))</f>
        <v>#NAME?</v>
      </c>
      <c r="S204" t="e">
        <f>MyIF(('[3]Раздел 3000'!Z93&lt;='[3]Раздел 3000'!U93))</f>
        <v>#NAME?</v>
      </c>
      <c r="T204" t="e">
        <f>MyIF(('[3]Раздел 3000'!AA93&lt;='[3]Раздел 3000'!V93))</f>
        <v>#NAME?</v>
      </c>
      <c r="U204"/>
      <c r="V204" t="e">
        <f>MyIF(('[3]Раздел 3000'!AD93='[3]Раздел 3000'!I93+'[3]Раздел 3000'!M93+'[3]Раздел 3000'!Q93+'[3]Раздел 3000'!V93+'[3]Раздел 3000'!AC93))</f>
        <v>#NAME?</v>
      </c>
    </row>
    <row r="205" spans="5:22" ht="12.75" hidden="1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 t="e">
        <f>MyIF(('[3]Раздел 3000'!Y94&lt;='[3]Раздел 3000'!T94))</f>
        <v>#NAME?</v>
      </c>
      <c r="S205" t="e">
        <f>MyIF(('[3]Раздел 3000'!Z94&lt;='[3]Раздел 3000'!U94))</f>
        <v>#NAME?</v>
      </c>
      <c r="T205" t="e">
        <f>MyIF(('[3]Раздел 3000'!AA94&lt;='[3]Раздел 3000'!V94))</f>
        <v>#NAME?</v>
      </c>
      <c r="U205"/>
      <c r="V205" t="e">
        <f>MyIF(('[3]Раздел 3000'!AD94='[3]Раздел 3000'!I94+'[3]Раздел 3000'!M94+'[3]Раздел 3000'!Q94+'[3]Раздел 3000'!V94+'[3]Раздел 3000'!AC94))</f>
        <v>#NAME?</v>
      </c>
    </row>
    <row r="206" spans="5:22" ht="12.75" hidden="1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 t="e">
        <f>MyIF(('[3]Раздел 3000'!Y95&lt;='[3]Раздел 3000'!T95))</f>
        <v>#NAME?</v>
      </c>
      <c r="S206" t="e">
        <f>MyIF(('[3]Раздел 3000'!Z95&lt;='[3]Раздел 3000'!U95))</f>
        <v>#NAME?</v>
      </c>
      <c r="T206" t="e">
        <f>MyIF(('[3]Раздел 3000'!AA95&lt;='[3]Раздел 3000'!V95))</f>
        <v>#NAME?</v>
      </c>
      <c r="U206"/>
      <c r="V206" t="e">
        <f>MyIF(('[3]Раздел 3000'!AD95='[3]Раздел 3000'!I95+'[3]Раздел 3000'!M95+'[3]Раздел 3000'!Q95+'[3]Раздел 3000'!V95+'[3]Раздел 3000'!AC95))</f>
        <v>#NAME?</v>
      </c>
    </row>
    <row r="207" spans="5:22" ht="12.75" hidden="1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 t="e">
        <f>MyIF(('[3]Раздел 3000'!Y96&lt;='[3]Раздел 3000'!T96))</f>
        <v>#NAME?</v>
      </c>
      <c r="S207" t="e">
        <f>MyIF(('[3]Раздел 3000'!Z96&lt;='[3]Раздел 3000'!U96))</f>
        <v>#NAME?</v>
      </c>
      <c r="T207" t="e">
        <f>MyIF(('[3]Раздел 3000'!AA96&lt;='[3]Раздел 3000'!V96))</f>
        <v>#NAME?</v>
      </c>
      <c r="U207"/>
      <c r="V207" t="e">
        <f>MyIF(('[3]Раздел 3000'!AD96='[3]Раздел 3000'!I96+'[3]Раздел 3000'!M96+'[3]Раздел 3000'!Q96+'[3]Раздел 3000'!V96+'[3]Раздел 3000'!AC96))</f>
        <v>#NAME?</v>
      </c>
    </row>
    <row r="208" spans="5:22" ht="12.75" hidden="1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 t="e">
        <f>MyIF(('[3]Раздел 3000'!Y97&lt;='[3]Раздел 3000'!T97))</f>
        <v>#NAME?</v>
      </c>
      <c r="S208" t="e">
        <f>MyIF(('[3]Раздел 3000'!Z97&lt;='[3]Раздел 3000'!U97))</f>
        <v>#NAME?</v>
      </c>
      <c r="T208" t="e">
        <f>MyIF(('[3]Раздел 3000'!AA97&lt;='[3]Раздел 3000'!V97))</f>
        <v>#NAME?</v>
      </c>
      <c r="U208"/>
      <c r="V208" t="e">
        <f>MyIF(('[3]Раздел 3000'!AD97='[3]Раздел 3000'!I97+'[3]Раздел 3000'!M97+'[3]Раздел 3000'!Q97+'[3]Раздел 3000'!V97+'[3]Раздел 3000'!AC97))</f>
        <v>#NAME?</v>
      </c>
    </row>
    <row r="209" spans="5:22" ht="12.75" hidden="1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 t="e">
        <f>MyIF(('[3]Раздел 3000'!Y98&lt;='[3]Раздел 3000'!T98))</f>
        <v>#NAME?</v>
      </c>
      <c r="S209" t="e">
        <f>MyIF(('[3]Раздел 3000'!Z98&lt;='[3]Раздел 3000'!U98))</f>
        <v>#NAME?</v>
      </c>
      <c r="T209" t="e">
        <f>MyIF(('[3]Раздел 3000'!AA98&lt;='[3]Раздел 3000'!V98))</f>
        <v>#NAME?</v>
      </c>
      <c r="U209"/>
      <c r="V209" t="e">
        <f>MyIF(('[3]Раздел 3000'!AD98='[3]Раздел 3000'!I98+'[3]Раздел 3000'!M98+'[3]Раздел 3000'!Q98+'[3]Раздел 3000'!V98+'[3]Раздел 3000'!AC98))</f>
        <v>#NAME?</v>
      </c>
    </row>
    <row r="210" spans="5:22" ht="12.75" hidden="1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 t="e">
        <f>MyIF(('[3]Раздел 3000'!Y99&lt;='[3]Раздел 3000'!T99))</f>
        <v>#NAME?</v>
      </c>
      <c r="S210" t="e">
        <f>MyIF(('[3]Раздел 3000'!Z99&lt;='[3]Раздел 3000'!U99))</f>
        <v>#NAME?</v>
      </c>
      <c r="T210" t="e">
        <f>MyIF(('[3]Раздел 3000'!AA99&lt;='[3]Раздел 3000'!V99))</f>
        <v>#NAME?</v>
      </c>
      <c r="U210"/>
      <c r="V210" t="e">
        <f>MyIF(('[3]Раздел 3000'!AD99='[3]Раздел 3000'!I99+'[3]Раздел 3000'!M99+'[3]Раздел 3000'!Q99+'[3]Раздел 3000'!V99+'[3]Раздел 3000'!AC99))</f>
        <v>#NAME?</v>
      </c>
    </row>
    <row r="211" spans="5:22" ht="12.75" hidden="1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 t="e">
        <f>MyIF(('[3]Раздел 3000'!Y100&lt;='[3]Раздел 3000'!T100))</f>
        <v>#NAME?</v>
      </c>
      <c r="S211" t="e">
        <f>MyIF(('[3]Раздел 3000'!Z100&lt;='[3]Раздел 3000'!U100))</f>
        <v>#NAME?</v>
      </c>
      <c r="T211" t="e">
        <f>MyIF(('[3]Раздел 3000'!AA100&lt;='[3]Раздел 3000'!V100))</f>
        <v>#NAME?</v>
      </c>
      <c r="U211"/>
      <c r="V211" t="e">
        <f>MyIF(('[3]Раздел 3000'!AD100='[3]Раздел 3000'!I100+'[3]Раздел 3000'!M100+'[3]Раздел 3000'!Q100+'[3]Раздел 3000'!V100+'[3]Раздел 3000'!AC100))</f>
        <v>#NAME?</v>
      </c>
    </row>
    <row r="212" spans="5:22" ht="12.75" hidden="1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 t="e">
        <f>MyIF(('[3]Раздел 3000'!Y101&lt;='[3]Раздел 3000'!T101))</f>
        <v>#NAME?</v>
      </c>
      <c r="S212" t="e">
        <f>MyIF(('[3]Раздел 3000'!Z101&lt;='[3]Раздел 3000'!U101))</f>
        <v>#NAME?</v>
      </c>
      <c r="T212" t="e">
        <f>MyIF(('[3]Раздел 3000'!AA101&lt;='[3]Раздел 3000'!V101))</f>
        <v>#NAME?</v>
      </c>
      <c r="U212"/>
      <c r="V212" t="e">
        <f>MyIF(('[3]Раздел 3000'!AD101='[3]Раздел 3000'!I101+'[3]Раздел 3000'!M101+'[3]Раздел 3000'!Q101+'[3]Раздел 3000'!V101+'[3]Раздел 3000'!AC101))</f>
        <v>#NAME?</v>
      </c>
    </row>
    <row r="213" spans="5:22" ht="12.75" hidden="1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 t="e">
        <f>MyIF(('[3]Раздел 3000'!Y102&lt;='[3]Раздел 3000'!T102))</f>
        <v>#NAME?</v>
      </c>
      <c r="S213" t="e">
        <f>MyIF(('[3]Раздел 3000'!Z102&lt;='[3]Раздел 3000'!U102))</f>
        <v>#NAME?</v>
      </c>
      <c r="T213" t="e">
        <f>MyIF(('[3]Раздел 3000'!AA102&lt;='[3]Раздел 3000'!V102))</f>
        <v>#NAME?</v>
      </c>
      <c r="U213"/>
      <c r="V213" t="e">
        <f>MyIF(('[3]Раздел 3000'!AD102='[3]Раздел 3000'!I102+'[3]Раздел 3000'!M102+'[3]Раздел 3000'!Q102+'[3]Раздел 3000'!V102+'[3]Раздел 3000'!AC102))</f>
        <v>#NAME?</v>
      </c>
    </row>
    <row r="214" spans="5:22" ht="12.7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</sheetData>
  <sheetProtection/>
  <mergeCells count="21">
    <mergeCell ref="K6:M6"/>
    <mergeCell ref="N6:T6"/>
    <mergeCell ref="N7:P7"/>
    <mergeCell ref="Q7:T7"/>
    <mergeCell ref="U7:U8"/>
    <mergeCell ref="B2:N2"/>
    <mergeCell ref="P4:V4"/>
    <mergeCell ref="B5:D9"/>
    <mergeCell ref="E5:U5"/>
    <mergeCell ref="V5:V8"/>
    <mergeCell ref="E6:G6"/>
    <mergeCell ref="H6:J6"/>
    <mergeCell ref="K7:K8"/>
    <mergeCell ref="M7:M8"/>
    <mergeCell ref="L7:L8"/>
    <mergeCell ref="E7:E8"/>
    <mergeCell ref="F7:F8"/>
    <mergeCell ref="G7:G8"/>
    <mergeCell ref="H7:H8"/>
    <mergeCell ref="I7:I8"/>
    <mergeCell ref="J7:J8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E10:V102">
      <formula1>-100000000000</formula1>
    </dataValidation>
  </dataValidations>
  <printOptions/>
  <pageMargins left="0" right="0" top="0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I2">
      <selection activeCell="N25" sqref="N25"/>
    </sheetView>
  </sheetViews>
  <sheetFormatPr defaultColWidth="9.00390625" defaultRowHeight="12.75"/>
  <cols>
    <col min="1" max="1" width="0" style="38" hidden="1" customWidth="1"/>
    <col min="2" max="2" width="28.75390625" style="38" customWidth="1"/>
    <col min="3" max="3" width="6.00390625" style="38" customWidth="1"/>
    <col min="4" max="5" width="0" style="38" hidden="1" customWidth="1"/>
    <col min="6" max="19" width="17.75390625" style="38" customWidth="1"/>
    <col min="20" max="20" width="0.875" style="38" customWidth="1"/>
    <col min="21" max="21" width="9.875" style="38" customWidth="1"/>
    <col min="22" max="35" width="0" style="38" hidden="1" customWidth="1"/>
    <col min="36" max="16384" width="9.125" style="38" customWidth="1"/>
  </cols>
  <sheetData>
    <row r="1" spans="1:35" ht="409.5" customHeight="1" hidden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4" customHeight="1">
      <c r="A2" s="1" t="s">
        <v>511</v>
      </c>
      <c r="B2" s="102" t="s">
        <v>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8.25" customHeight="1">
      <c r="A3" s="1" t="s">
        <v>532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>
      <c r="A4" s="1"/>
      <c r="B4" s="39" t="s">
        <v>68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3"/>
      <c r="R4" s="103"/>
      <c r="S4" s="10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5" customHeight="1">
      <c r="A5" s="40" t="s">
        <v>69</v>
      </c>
      <c r="B5" s="101" t="s">
        <v>70</v>
      </c>
      <c r="C5" s="101" t="s">
        <v>508</v>
      </c>
      <c r="D5" s="101" t="s">
        <v>71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 t="s">
        <v>72</v>
      </c>
      <c r="T5" s="4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41.25" customHeight="1">
      <c r="A6" s="40" t="s">
        <v>525</v>
      </c>
      <c r="B6" s="101"/>
      <c r="C6" s="101"/>
      <c r="D6" s="101"/>
      <c r="E6" s="101" t="s">
        <v>73</v>
      </c>
      <c r="F6" s="101"/>
      <c r="G6" s="101"/>
      <c r="H6" s="101"/>
      <c r="I6" s="101" t="s">
        <v>74</v>
      </c>
      <c r="J6" s="101"/>
      <c r="K6" s="101"/>
      <c r="L6" s="101" t="s">
        <v>75</v>
      </c>
      <c r="M6" s="101"/>
      <c r="N6" s="101"/>
      <c r="O6" s="101" t="s">
        <v>734</v>
      </c>
      <c r="P6" s="101"/>
      <c r="Q6" s="101"/>
      <c r="R6" s="101" t="s">
        <v>76</v>
      </c>
      <c r="S6" s="101"/>
      <c r="T6" s="4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51" customHeight="1">
      <c r="A7" s="40" t="s">
        <v>520</v>
      </c>
      <c r="B7" s="101"/>
      <c r="C7" s="101"/>
      <c r="D7" s="101"/>
      <c r="E7" s="41"/>
      <c r="F7" s="41" t="s">
        <v>628</v>
      </c>
      <c r="G7" s="41" t="s">
        <v>77</v>
      </c>
      <c r="H7" s="41" t="s">
        <v>610</v>
      </c>
      <c r="I7" s="41" t="s">
        <v>682</v>
      </c>
      <c r="J7" s="41" t="s">
        <v>700</v>
      </c>
      <c r="K7" s="41" t="s">
        <v>610</v>
      </c>
      <c r="L7" s="41" t="s">
        <v>574</v>
      </c>
      <c r="M7" s="41" t="s">
        <v>592</v>
      </c>
      <c r="N7" s="41" t="s">
        <v>610</v>
      </c>
      <c r="O7" s="41" t="s">
        <v>0</v>
      </c>
      <c r="P7" s="41" t="s">
        <v>700</v>
      </c>
      <c r="Q7" s="41" t="s">
        <v>610</v>
      </c>
      <c r="R7" s="101"/>
      <c r="S7" s="101"/>
      <c r="T7" s="4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 customHeight="1">
      <c r="A8" s="40" t="s">
        <v>78</v>
      </c>
      <c r="B8" s="41">
        <v>1</v>
      </c>
      <c r="C8" s="41">
        <v>2</v>
      </c>
      <c r="D8" s="41"/>
      <c r="E8" s="41"/>
      <c r="F8" s="41" t="s">
        <v>79</v>
      </c>
      <c r="G8" s="41" t="s">
        <v>525</v>
      </c>
      <c r="H8" s="41" t="s">
        <v>511</v>
      </c>
      <c r="I8" s="41" t="s">
        <v>502</v>
      </c>
      <c r="J8" s="41" t="s">
        <v>526</v>
      </c>
      <c r="K8" s="41" t="s">
        <v>527</v>
      </c>
      <c r="L8" s="41" t="s">
        <v>520</v>
      </c>
      <c r="M8" s="41" t="s">
        <v>528</v>
      </c>
      <c r="N8" s="41" t="s">
        <v>529</v>
      </c>
      <c r="O8" s="41" t="s">
        <v>530</v>
      </c>
      <c r="P8" s="41" t="s">
        <v>531</v>
      </c>
      <c r="Q8" s="41" t="s">
        <v>532</v>
      </c>
      <c r="R8" s="41" t="s">
        <v>533</v>
      </c>
      <c r="S8" s="41" t="s">
        <v>504</v>
      </c>
      <c r="T8" s="4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33.75" customHeight="1">
      <c r="A9" s="40" t="s">
        <v>504</v>
      </c>
      <c r="B9" s="43" t="s">
        <v>80</v>
      </c>
      <c r="C9" s="43" t="s">
        <v>556</v>
      </c>
      <c r="D9" s="44">
        <v>0</v>
      </c>
      <c r="E9" s="44">
        <v>0</v>
      </c>
      <c r="F9" s="45">
        <v>23164301</v>
      </c>
      <c r="G9" s="45">
        <v>8040702</v>
      </c>
      <c r="H9" s="45">
        <v>4322312330</v>
      </c>
      <c r="I9" s="45">
        <v>6714484</v>
      </c>
      <c r="J9" s="45">
        <v>540383</v>
      </c>
      <c r="K9" s="45">
        <v>8994315306</v>
      </c>
      <c r="L9" s="45">
        <v>918053</v>
      </c>
      <c r="M9" s="45">
        <v>920836</v>
      </c>
      <c r="N9" s="45">
        <v>1085710835</v>
      </c>
      <c r="O9" s="45">
        <v>1256433</v>
      </c>
      <c r="P9" s="45">
        <v>117606</v>
      </c>
      <c r="Q9" s="45">
        <v>530460208</v>
      </c>
      <c r="R9" s="45">
        <v>1669000699</v>
      </c>
      <c r="S9" s="45">
        <v>16601799378</v>
      </c>
      <c r="T9" s="42"/>
      <c r="U9" s="1"/>
      <c r="V9" s="1" t="s">
        <v>81</v>
      </c>
      <c r="W9" s="1" t="s">
        <v>82</v>
      </c>
      <c r="X9" s="1" t="s">
        <v>83</v>
      </c>
      <c r="Y9" s="1" t="s">
        <v>84</v>
      </c>
      <c r="Z9" s="1" t="s">
        <v>85</v>
      </c>
      <c r="AA9" s="1" t="s">
        <v>86</v>
      </c>
      <c r="AB9" s="1" t="s">
        <v>87</v>
      </c>
      <c r="AC9" s="1" t="s">
        <v>88</v>
      </c>
      <c r="AD9" s="1" t="s">
        <v>89</v>
      </c>
      <c r="AE9" s="1" t="s">
        <v>90</v>
      </c>
      <c r="AF9" s="1" t="s">
        <v>91</v>
      </c>
      <c r="AG9" s="1" t="s">
        <v>92</v>
      </c>
      <c r="AH9" s="1" t="s">
        <v>93</v>
      </c>
      <c r="AI9" s="1" t="s">
        <v>94</v>
      </c>
    </row>
    <row r="10" spans="1:35" ht="41.25" customHeight="1">
      <c r="A10" s="40"/>
      <c r="B10" s="43" t="s">
        <v>95</v>
      </c>
      <c r="C10" s="43" t="s">
        <v>575</v>
      </c>
      <c r="D10" s="44">
        <v>0</v>
      </c>
      <c r="E10" s="44">
        <v>0</v>
      </c>
      <c r="F10" s="45"/>
      <c r="G10" s="45"/>
      <c r="H10" s="45"/>
      <c r="I10" s="45"/>
      <c r="J10" s="45"/>
      <c r="K10" s="45"/>
      <c r="L10" s="45">
        <v>918053</v>
      </c>
      <c r="M10" s="45">
        <v>920836</v>
      </c>
      <c r="N10" s="45">
        <v>1085710835</v>
      </c>
      <c r="O10" s="45"/>
      <c r="P10" s="45"/>
      <c r="Q10" s="45"/>
      <c r="R10" s="45"/>
      <c r="S10" s="45">
        <v>1085710835</v>
      </c>
      <c r="T10" s="42"/>
      <c r="U10" s="1"/>
      <c r="V10" s="1" t="s">
        <v>96</v>
      </c>
      <c r="W10" s="1" t="s">
        <v>97</v>
      </c>
      <c r="X10" s="1" t="s">
        <v>98</v>
      </c>
      <c r="Y10" s="1" t="s">
        <v>99</v>
      </c>
      <c r="Z10" s="1" t="s">
        <v>100</v>
      </c>
      <c r="AA10" s="1" t="s">
        <v>101</v>
      </c>
      <c r="AB10" s="1" t="s">
        <v>102</v>
      </c>
      <c r="AC10" s="1" t="s">
        <v>103</v>
      </c>
      <c r="AD10" s="1" t="s">
        <v>104</v>
      </c>
      <c r="AE10" s="1" t="s">
        <v>105</v>
      </c>
      <c r="AF10" s="1" t="s">
        <v>106</v>
      </c>
      <c r="AG10" s="1" t="s">
        <v>107</v>
      </c>
      <c r="AH10" s="1" t="s">
        <v>108</v>
      </c>
      <c r="AI10" s="1" t="s">
        <v>109</v>
      </c>
    </row>
    <row r="11" spans="1:35" ht="23.25" customHeight="1">
      <c r="A11" s="40"/>
      <c r="B11" s="43" t="s">
        <v>110</v>
      </c>
      <c r="C11" s="43" t="s">
        <v>593</v>
      </c>
      <c r="D11" s="44">
        <v>0</v>
      </c>
      <c r="E11" s="44">
        <v>0</v>
      </c>
      <c r="F11" s="45"/>
      <c r="G11" s="45"/>
      <c r="H11" s="45"/>
      <c r="I11" s="45"/>
      <c r="J11" s="45"/>
      <c r="K11" s="45"/>
      <c r="L11" s="44">
        <v>3281</v>
      </c>
      <c r="M11" s="44">
        <v>3442</v>
      </c>
      <c r="N11" s="44">
        <v>66978288</v>
      </c>
      <c r="O11" s="45"/>
      <c r="P11" s="45"/>
      <c r="Q11" s="45"/>
      <c r="R11" s="45"/>
      <c r="S11" s="45">
        <v>66978288</v>
      </c>
      <c r="T11" s="42"/>
      <c r="U11" s="1"/>
      <c r="V11" s="1" t="s">
        <v>111</v>
      </c>
      <c r="W11" s="1" t="s">
        <v>112</v>
      </c>
      <c r="X11" s="1" t="s">
        <v>113</v>
      </c>
      <c r="Y11" s="1" t="s">
        <v>114</v>
      </c>
      <c r="Z11" s="1" t="s">
        <v>115</v>
      </c>
      <c r="AA11" s="1" t="s">
        <v>116</v>
      </c>
      <c r="AB11" s="1" t="s">
        <v>117</v>
      </c>
      <c r="AC11" s="1" t="s">
        <v>118</v>
      </c>
      <c r="AD11" s="1" t="s">
        <v>119</v>
      </c>
      <c r="AE11" s="1" t="s">
        <v>120</v>
      </c>
      <c r="AF11" s="1" t="s">
        <v>121</v>
      </c>
      <c r="AG11" s="1" t="s">
        <v>122</v>
      </c>
      <c r="AH11" s="1" t="s">
        <v>123</v>
      </c>
      <c r="AI11" s="1" t="s">
        <v>124</v>
      </c>
    </row>
    <row r="12" spans="1:35" ht="23.25" customHeight="1">
      <c r="A12" s="40"/>
      <c r="B12" s="43" t="s">
        <v>125</v>
      </c>
      <c r="C12" s="43" t="s">
        <v>611</v>
      </c>
      <c r="D12" s="44">
        <v>0</v>
      </c>
      <c r="E12" s="44">
        <v>0</v>
      </c>
      <c r="F12" s="45">
        <v>23164301</v>
      </c>
      <c r="G12" s="45">
        <v>8040702</v>
      </c>
      <c r="H12" s="45">
        <v>4322312330</v>
      </c>
      <c r="I12" s="45"/>
      <c r="J12" s="45"/>
      <c r="K12" s="45"/>
      <c r="L12" s="45"/>
      <c r="M12" s="45"/>
      <c r="N12" s="45"/>
      <c r="O12" s="45">
        <v>542067</v>
      </c>
      <c r="P12" s="45">
        <v>46632</v>
      </c>
      <c r="Q12" s="45">
        <v>193676396</v>
      </c>
      <c r="R12" s="45"/>
      <c r="S12" s="45">
        <v>4515988726</v>
      </c>
      <c r="T12" s="42"/>
      <c r="U12" s="1"/>
      <c r="V12" s="1" t="s">
        <v>126</v>
      </c>
      <c r="W12" s="1" t="s">
        <v>127</v>
      </c>
      <c r="X12" s="1" t="s">
        <v>128</v>
      </c>
      <c r="Y12" s="1" t="s">
        <v>129</v>
      </c>
      <c r="Z12" s="1" t="s">
        <v>130</v>
      </c>
      <c r="AA12" s="1" t="s">
        <v>131</v>
      </c>
      <c r="AB12" s="1" t="s">
        <v>132</v>
      </c>
      <c r="AC12" s="1" t="s">
        <v>133</v>
      </c>
      <c r="AD12" s="1" t="s">
        <v>134</v>
      </c>
      <c r="AE12" s="1" t="s">
        <v>135</v>
      </c>
      <c r="AF12" s="1" t="s">
        <v>136</v>
      </c>
      <c r="AG12" s="1" t="s">
        <v>137</v>
      </c>
      <c r="AH12" s="1" t="s">
        <v>138</v>
      </c>
      <c r="AI12" s="1" t="s">
        <v>139</v>
      </c>
    </row>
    <row r="13" spans="1:35" ht="23.25" customHeight="1">
      <c r="A13" s="40"/>
      <c r="B13" s="43" t="s">
        <v>140</v>
      </c>
      <c r="C13" s="43" t="s">
        <v>629</v>
      </c>
      <c r="D13" s="44">
        <v>0</v>
      </c>
      <c r="E13" s="44">
        <v>0</v>
      </c>
      <c r="F13" s="44">
        <v>374660</v>
      </c>
      <c r="G13" s="44"/>
      <c r="H13" s="44">
        <v>92575592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>
        <v>92575592</v>
      </c>
      <c r="T13" s="42"/>
      <c r="U13" s="1"/>
      <c r="V13" s="1" t="s">
        <v>141</v>
      </c>
      <c r="W13" s="1" t="s">
        <v>142</v>
      </c>
      <c r="X13" s="1" t="s">
        <v>143</v>
      </c>
      <c r="Y13" s="1" t="s">
        <v>144</v>
      </c>
      <c r="Z13" s="1" t="s">
        <v>145</v>
      </c>
      <c r="AA13" s="1" t="s">
        <v>146</v>
      </c>
      <c r="AB13" s="1" t="s">
        <v>147</v>
      </c>
      <c r="AC13" s="1" t="s">
        <v>148</v>
      </c>
      <c r="AD13" s="1" t="s">
        <v>149</v>
      </c>
      <c r="AE13" s="1" t="s">
        <v>150</v>
      </c>
      <c r="AF13" s="1" t="s">
        <v>151</v>
      </c>
      <c r="AG13" s="1" t="s">
        <v>152</v>
      </c>
      <c r="AH13" s="1" t="s">
        <v>153</v>
      </c>
      <c r="AI13" s="1" t="s">
        <v>154</v>
      </c>
    </row>
    <row r="14" spans="1:35" ht="23.25" customHeight="1">
      <c r="A14" s="40"/>
      <c r="B14" s="43" t="s">
        <v>155</v>
      </c>
      <c r="C14" s="43" t="s">
        <v>647</v>
      </c>
      <c r="D14" s="44">
        <v>0</v>
      </c>
      <c r="E14" s="44">
        <v>0</v>
      </c>
      <c r="F14" s="45"/>
      <c r="G14" s="45"/>
      <c r="H14" s="45"/>
      <c r="I14" s="45">
        <v>6714484</v>
      </c>
      <c r="J14" s="45">
        <v>540383</v>
      </c>
      <c r="K14" s="45">
        <v>8994315306</v>
      </c>
      <c r="L14" s="45"/>
      <c r="M14" s="45"/>
      <c r="N14" s="45"/>
      <c r="O14" s="45">
        <v>714366</v>
      </c>
      <c r="P14" s="45">
        <v>70974</v>
      </c>
      <c r="Q14" s="45">
        <v>336783812</v>
      </c>
      <c r="R14" s="45"/>
      <c r="S14" s="45">
        <v>9331099118</v>
      </c>
      <c r="T14" s="42"/>
      <c r="U14" s="1"/>
      <c r="V14" s="1" t="s">
        <v>156</v>
      </c>
      <c r="W14" s="1" t="s">
        <v>157</v>
      </c>
      <c r="X14" s="1" t="s">
        <v>158</v>
      </c>
      <c r="Y14" s="1" t="s">
        <v>159</v>
      </c>
      <c r="Z14" s="1" t="s">
        <v>160</v>
      </c>
      <c r="AA14" s="1" t="s">
        <v>161</v>
      </c>
      <c r="AB14" s="1" t="s">
        <v>162</v>
      </c>
      <c r="AC14" s="1" t="s">
        <v>163</v>
      </c>
      <c r="AD14" s="1" t="s">
        <v>164</v>
      </c>
      <c r="AE14" s="1" t="s">
        <v>165</v>
      </c>
      <c r="AF14" s="1" t="s">
        <v>166</v>
      </c>
      <c r="AG14" s="1" t="s">
        <v>167</v>
      </c>
      <c r="AH14" s="1" t="s">
        <v>168</v>
      </c>
      <c r="AI14" s="1" t="s">
        <v>169</v>
      </c>
    </row>
    <row r="15" spans="1:35" ht="23.25" customHeight="1">
      <c r="A15" s="40"/>
      <c r="B15" s="43" t="s">
        <v>170</v>
      </c>
      <c r="C15" s="43" t="s">
        <v>664</v>
      </c>
      <c r="D15" s="44">
        <v>0</v>
      </c>
      <c r="E15" s="44">
        <v>0</v>
      </c>
      <c r="F15" s="44"/>
      <c r="G15" s="44"/>
      <c r="H15" s="44"/>
      <c r="I15" s="44">
        <v>30400</v>
      </c>
      <c r="J15" s="44">
        <v>1933</v>
      </c>
      <c r="K15" s="44">
        <v>113792217</v>
      </c>
      <c r="L15" s="45"/>
      <c r="M15" s="45"/>
      <c r="N15" s="45"/>
      <c r="O15" s="44"/>
      <c r="P15" s="44"/>
      <c r="Q15" s="44"/>
      <c r="R15" s="45"/>
      <c r="S15" s="45">
        <v>113792217</v>
      </c>
      <c r="T15" s="42"/>
      <c r="U15" s="1"/>
      <c r="V15" s="1" t="s">
        <v>171</v>
      </c>
      <c r="W15" s="1" t="s">
        <v>172</v>
      </c>
      <c r="X15" s="1" t="s">
        <v>173</v>
      </c>
      <c r="Y15" s="1" t="s">
        <v>174</v>
      </c>
      <c r="Z15" s="1" t="s">
        <v>175</v>
      </c>
      <c r="AA15" s="1" t="s">
        <v>176</v>
      </c>
      <c r="AB15" s="1" t="s">
        <v>177</v>
      </c>
      <c r="AC15" s="1" t="s">
        <v>178</v>
      </c>
      <c r="AD15" s="1" t="s">
        <v>179</v>
      </c>
      <c r="AE15" s="1" t="s">
        <v>180</v>
      </c>
      <c r="AF15" s="1" t="s">
        <v>181</v>
      </c>
      <c r="AG15" s="1" t="s">
        <v>182</v>
      </c>
      <c r="AH15" s="1" t="s">
        <v>183</v>
      </c>
      <c r="AI15" s="1" t="s">
        <v>184</v>
      </c>
    </row>
    <row r="16" spans="1:35" ht="13.5" customHeight="1">
      <c r="A16" s="40"/>
      <c r="B16" s="43" t="s">
        <v>185</v>
      </c>
      <c r="C16" s="43" t="s">
        <v>683</v>
      </c>
      <c r="D16" s="44">
        <v>0</v>
      </c>
      <c r="E16" s="44">
        <v>0</v>
      </c>
      <c r="F16" s="45"/>
      <c r="G16" s="45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4">
        <v>1669000699</v>
      </c>
      <c r="S16" s="45">
        <v>1669000699</v>
      </c>
      <c r="T16" s="42"/>
      <c r="U16" s="1"/>
      <c r="V16" s="1" t="s">
        <v>186</v>
      </c>
      <c r="W16" s="1" t="s">
        <v>187</v>
      </c>
      <c r="X16" s="1" t="s">
        <v>188</v>
      </c>
      <c r="Y16" s="1" t="s">
        <v>189</v>
      </c>
      <c r="Z16" s="1" t="s">
        <v>190</v>
      </c>
      <c r="AA16" s="1" t="s">
        <v>191</v>
      </c>
      <c r="AB16" s="1" t="s">
        <v>192</v>
      </c>
      <c r="AC16" s="1" t="s">
        <v>193</v>
      </c>
      <c r="AD16" s="1" t="s">
        <v>194</v>
      </c>
      <c r="AE16" s="1" t="s">
        <v>195</v>
      </c>
      <c r="AF16" s="1" t="s">
        <v>196</v>
      </c>
      <c r="AG16" s="1" t="s">
        <v>197</v>
      </c>
      <c r="AH16" s="1" t="s">
        <v>198</v>
      </c>
      <c r="AI16" s="1" t="s">
        <v>199</v>
      </c>
    </row>
    <row r="17" spans="1:35" ht="1.5" customHeight="1">
      <c r="A17" s="1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34" spans="6:19" ht="12.75" hidden="1">
      <c r="F34" s="38" t="e">
        <f>MyIF(('[3]Раздел 4000'!F9='[3]Раздел 4000'!F10+'[3]Раздел 4000'!F12+'[3]Раздел 4000'!F14+'[3]Раздел 4000'!F16)*('[3]Раздел 4000'!F9='[3]Раздел 2000'!AA16+'[3]Раздел 3000'!G10))</f>
        <v>#NAME?</v>
      </c>
      <c r="G34" s="38" t="e">
        <f>MyIF(('[3]Раздел 4000'!G9='[3]Раздел 2000'!AA17+'[3]Раздел 3000'!H10)*('[3]Раздел 4000'!G9='[3]Раздел 4000'!G10+'[3]Раздел 4000'!G12+'[3]Раздел 4000'!G14+'[3]Раздел 4000'!G16))</f>
        <v>#NAME?</v>
      </c>
      <c r="H34" s="38" t="e">
        <f>MyIF(('[3]Раздел 4000'!H9='[3]Раздел 4000'!H10+'[3]Раздел 4000'!H12+'[3]Раздел 4000'!H14+'[3]Раздел 4000'!H16)*('[3]Раздел 4000'!H9='[3]Раздел 2000'!AA18+'[3]Раздел 3000'!I10))</f>
        <v>#NAME?</v>
      </c>
      <c r="I34" s="38" t="e">
        <f>MyIF(('[3]Раздел 4000'!J9='[3]Раздел 2000'!AA20+'[3]Раздел 3000'!U10)*('[3]Раздел 4000'!J9='[3]Раздел 4000'!J10+'[3]Раздел 4000'!J12+'[3]Раздел 4000'!J14+'[3]Раздел 4000'!J16))</f>
        <v>#NAME?</v>
      </c>
      <c r="J34" s="38" t="e">
        <f>MyIF(('[3]Раздел 4000'!K9='[3]Раздел 4000'!K10+'[3]Раздел 4000'!K12+'[3]Раздел 4000'!K14+'[3]Раздел 4000'!K16)*('[3]Раздел 4000'!K9='[3]Раздел 2000'!AA21+'[3]Раздел 3000'!T10))</f>
        <v>#NAME?</v>
      </c>
      <c r="K34" s="38" t="e">
        <f>MyIF(('[3]Раздел 4000'!L9='[3]Раздел 2000'!AA22+'[3]Раздел 3000'!V10)*('[3]Раздел 4000'!L9='[3]Раздел 4000'!L10+'[3]Раздел 4000'!L12+'[3]Раздел 4000'!L14+'[3]Раздел 4000'!L16))</f>
        <v>#NAME?</v>
      </c>
      <c r="L34" s="38" t="e">
        <f>MyIF(('[3]Раздел 4000'!N9='[3]Раздел 4000'!N10+'[3]Раздел 4000'!N12+'[3]Раздел 4000'!N14+'[3]Раздел 4000'!N16))</f>
        <v>#NAME?</v>
      </c>
      <c r="M34" s="38" t="e">
        <f>MyIF(('[3]Раздел 4000'!O9='[3]Раздел 4000'!O10+'[3]Раздел 4000'!O12+'[3]Раздел 4000'!O14+'[3]Раздел 4000'!O16))</f>
        <v>#NAME?</v>
      </c>
      <c r="N34" s="38" t="e">
        <f>MyIF(('[3]Раздел 4000'!P9='[3]Раздел 4000'!P10+'[3]Раздел 4000'!P12+'[3]Раздел 4000'!P14+'[3]Раздел 4000'!P16))</f>
        <v>#NAME?</v>
      </c>
      <c r="O34" s="38" t="e">
        <f>MyIF(('[3]Раздел 4000'!R9='[3]Раздел 4000'!R10+'[3]Раздел 4000'!R12+'[3]Раздел 4000'!R14+'[3]Раздел 4000'!R16)*('[3]Раздел 4000'!R9='[3]Раздел 2000'!AA24+'[3]Раздел 3000'!L10))</f>
        <v>#NAME?</v>
      </c>
      <c r="P34" s="38" t="e">
        <f>MyIF(('[3]Раздел 4000'!S9='[3]Раздел 2000'!AA25+'[3]Раздел 3000'!K10)*('[3]Раздел 4000'!S9='[3]Раздел 4000'!S10+'[3]Раздел 4000'!S12+'[3]Раздел 4000'!S14+'[3]Раздел 4000'!S16))</f>
        <v>#NAME?</v>
      </c>
      <c r="Q34" s="38" t="e">
        <f>MyIF(('[3]Раздел 4000'!T9='[3]Раздел 4000'!T10+'[3]Раздел 4000'!T12+'[3]Раздел 4000'!T14+'[3]Раздел 4000'!T16)*('[3]Раздел 4000'!T9='[3]Раздел 2000'!AA26+'[3]Раздел 3000'!M10))</f>
        <v>#NAME?</v>
      </c>
      <c r="R34" s="38" t="e">
        <f>MyIF(('[3]Раздел 4000'!U9='[3]Раздел 2000'!AA28+'[3]Раздел 3000'!Q10+'[3]Раздел 3000'!AC10)*('[3]Раздел 4000'!U9='[3]Раздел 4000'!U10+'[3]Раздел 4000'!U12+'[3]Раздел 4000'!U14+'[3]Раздел 4000'!U16))</f>
        <v>#NAME?</v>
      </c>
      <c r="S34" s="38" t="e">
        <f>MyIF(('[3]Раздел 4000'!V9='[3]Раздел 4000'!V10+'[3]Раздел 4000'!V12+'[3]Раздел 4000'!V14+'[3]Раздел 4000'!V16)*('[3]Раздел 4000'!V9='[3]Раздел 2000'!AA10+'[3]Раздел 3000'!AD10)*('[3]Раздел 4000'!V9='[3]Раздел 4000'!H9+'[3]Раздел 4000'!L9+'[3]Раздел 4000'!P9+'[3]Раздел 4000'!T9+'[3]Раздел 4000'!U9))</f>
        <v>#NAME?</v>
      </c>
    </row>
    <row r="35" spans="4:19" ht="12.75" hidden="1">
      <c r="D35"/>
      <c r="E35"/>
      <c r="F35" t="e">
        <f>MyIF(('[3]Раздел 4000'!F10&gt;='[3]Раздел 4000'!F11)*('[3]Раздел 4000'!F10=0))</f>
        <v>#NAME?</v>
      </c>
      <c r="G35" t="e">
        <f>MyIF(('[3]Раздел 4000'!G10=0)*('[3]Раздел 4000'!G10&gt;='[3]Раздел 4000'!G11))</f>
        <v>#NAME?</v>
      </c>
      <c r="H35" t="e">
        <f>MyIF(('[3]Раздел 4000'!H10&gt;='[3]Раздел 4000'!H11)*('[3]Раздел 4000'!H10=0))</f>
        <v>#NAME?</v>
      </c>
      <c r="I35" t="e">
        <f>MyIF(('[3]Раздел 4000'!J10=0)*('[3]Раздел 4000'!J10&gt;='[3]Раздел 4000'!J11))</f>
        <v>#NAME?</v>
      </c>
      <c r="J35" t="e">
        <f>MyIF(('[3]Раздел 4000'!K10&gt;='[3]Раздел 4000'!K11)*('[3]Раздел 4000'!K10=0))</f>
        <v>#NAME?</v>
      </c>
      <c r="K35" t="e">
        <f>MyIF(('[3]Раздел 4000'!L10=0)*('[3]Раздел 4000'!L10&gt;='[3]Раздел 4000'!L11))</f>
        <v>#NAME?</v>
      </c>
      <c r="L35" t="e">
        <f>MyIF(('[3]Раздел 4000'!N10&gt;='[3]Раздел 4000'!N11))</f>
        <v>#NAME?</v>
      </c>
      <c r="M35" t="e">
        <f>MyIF(('[3]Раздел 4000'!O10&gt;='[3]Раздел 4000'!O11))</f>
        <v>#NAME?</v>
      </c>
      <c r="N35" t="e">
        <f>MyIF(('[3]Раздел 4000'!P10&gt;='[3]Раздел 4000'!P11))</f>
        <v>#NAME?</v>
      </c>
      <c r="O35" t="e">
        <f>MyIF(('[3]Раздел 4000'!R10&gt;='[3]Раздел 4000'!R11)*('[3]Раздел 4000'!R10=0))</f>
        <v>#NAME?</v>
      </c>
      <c r="P35" t="e">
        <f>MyIF(('[3]Раздел 4000'!S10=0)*('[3]Раздел 4000'!S10&gt;='[3]Раздел 4000'!S11))</f>
        <v>#NAME?</v>
      </c>
      <c r="Q35" t="e">
        <f>MyIF(('[3]Раздел 4000'!T10&gt;='[3]Раздел 4000'!T11)*('[3]Раздел 4000'!T10=0))</f>
        <v>#NAME?</v>
      </c>
      <c r="R35" t="e">
        <f>MyIF(('[3]Раздел 4000'!U10=0)*('[3]Раздел 4000'!U10&gt;='[3]Раздел 4000'!U11))</f>
        <v>#NAME?</v>
      </c>
      <c r="S35" t="e">
        <f>MyIF(('[3]Раздел 4000'!V10&gt;='[3]Раздел 4000'!V11)*('[3]Раздел 4000'!V10='[3]Раздел 4000'!H10+'[3]Раздел 4000'!L10+'[3]Раздел 4000'!P10+'[3]Раздел 4000'!T10+'[3]Раздел 4000'!U10))</f>
        <v>#NAME?</v>
      </c>
    </row>
    <row r="36" spans="4:19" ht="12.75" hidden="1">
      <c r="D36"/>
      <c r="E36"/>
      <c r="F36" t="e">
        <f>MyIF(('[3]Раздел 4000'!F11=0))</f>
        <v>#NAME?</v>
      </c>
      <c r="G36" t="e">
        <f>MyIF(('[3]Раздел 4000'!G11=0))</f>
        <v>#NAME?</v>
      </c>
      <c r="H36" t="e">
        <f>MyIF(('[3]Раздел 4000'!H11=0))</f>
        <v>#NAME?</v>
      </c>
      <c r="I36" t="e">
        <f>MyIF(('[3]Раздел 4000'!J11=0))</f>
        <v>#NAME?</v>
      </c>
      <c r="J36" t="e">
        <f>MyIF(('[3]Раздел 4000'!K11=0))</f>
        <v>#NAME?</v>
      </c>
      <c r="K36" t="e">
        <f>MyIF(('[3]Раздел 4000'!L11=0))</f>
        <v>#NAME?</v>
      </c>
      <c r="L36"/>
      <c r="M36"/>
      <c r="N36"/>
      <c r="O36" t="e">
        <f>MyIF(('[3]Раздел 4000'!R11=0))</f>
        <v>#NAME?</v>
      </c>
      <c r="P36" t="e">
        <f>MyIF(('[3]Раздел 4000'!S11=0))</f>
        <v>#NAME?</v>
      </c>
      <c r="Q36" t="e">
        <f>MyIF(('[3]Раздел 4000'!T11=0))</f>
        <v>#NAME?</v>
      </c>
      <c r="R36" t="e">
        <f>MyIF(('[3]Раздел 4000'!U11=0))</f>
        <v>#NAME?</v>
      </c>
      <c r="S36" t="e">
        <f>MyIF(('[3]Раздел 4000'!V11='[3]Раздел 4000'!H11+'[3]Раздел 4000'!L11+'[3]Раздел 4000'!P11+'[3]Раздел 4000'!T11+'[3]Раздел 4000'!U11))</f>
        <v>#NAME?</v>
      </c>
    </row>
    <row r="37" spans="4:19" ht="12.75" hidden="1">
      <c r="D37"/>
      <c r="E37"/>
      <c r="F37" t="e">
        <f>MyIF(('[3]Раздел 4000'!F12&gt;='[3]Раздел 4000'!F13))</f>
        <v>#NAME?</v>
      </c>
      <c r="G37" t="e">
        <f>MyIF(('[3]Раздел 4000'!G12&gt;='[3]Раздел 4000'!G13))</f>
        <v>#NAME?</v>
      </c>
      <c r="H37" t="e">
        <f>MyIF(('[3]Раздел 4000'!H12&gt;='[3]Раздел 4000'!H13))</f>
        <v>#NAME?</v>
      </c>
      <c r="I37" t="e">
        <f>MyIF(('[3]Раздел 4000'!J12&gt;='[3]Раздел 4000'!J13))</f>
        <v>#NAME?</v>
      </c>
      <c r="J37" t="e">
        <f>MyIF(('[3]Раздел 4000'!K12&gt;='[3]Раздел 4000'!K13))</f>
        <v>#NAME?</v>
      </c>
      <c r="K37" t="e">
        <f>MyIF(('[3]Раздел 4000'!L12&gt;='[3]Раздел 4000'!L13))</f>
        <v>#NAME?</v>
      </c>
      <c r="L37" t="e">
        <f>MyIF(('[3]Раздел 4000'!N12&gt;='[3]Раздел 4000'!N13)*('[3]Раздел 4000'!N12=0))</f>
        <v>#NAME?</v>
      </c>
      <c r="M37" t="e">
        <f>MyIF(('[3]Раздел 4000'!O12=0)*('[3]Раздел 4000'!O12&gt;='[3]Раздел 4000'!O13))</f>
        <v>#NAME?</v>
      </c>
      <c r="N37" t="e">
        <f>MyIF(('[3]Раздел 4000'!P12&gt;='[3]Раздел 4000'!P13)*('[3]Раздел 4000'!P12=0))</f>
        <v>#NAME?</v>
      </c>
      <c r="O37" t="e">
        <f>MyIF(('[3]Раздел 4000'!R12&gt;='[3]Раздел 4000'!R13))</f>
        <v>#NAME?</v>
      </c>
      <c r="P37" t="e">
        <f>MyIF(('[3]Раздел 4000'!S12&gt;='[3]Раздел 4000'!S13))</f>
        <v>#NAME?</v>
      </c>
      <c r="Q37" t="e">
        <f>MyIF(('[3]Раздел 4000'!T12&gt;='[3]Раздел 4000'!T13))</f>
        <v>#NAME?</v>
      </c>
      <c r="R37" t="e">
        <f>MyIF(('[3]Раздел 4000'!U12&gt;='[3]Раздел 4000'!U13)*('[3]Раздел 4000'!U12=0))</f>
        <v>#NAME?</v>
      </c>
      <c r="S37" t="e">
        <f>MyIF(('[3]Раздел 4000'!V12&gt;='[3]Раздел 4000'!V13)*('[3]Раздел 4000'!V12='[3]Раздел 4000'!H12+'[3]Раздел 4000'!L12+'[3]Раздел 4000'!P12+'[3]Раздел 4000'!T12+'[3]Раздел 4000'!U12))</f>
        <v>#NAME?</v>
      </c>
    </row>
    <row r="38" spans="4:19" ht="12.75" hidden="1">
      <c r="D38"/>
      <c r="E38"/>
      <c r="F38"/>
      <c r="G38"/>
      <c r="H38"/>
      <c r="I38" t="e">
        <f>MyIF(('[3]Раздел 4000'!J13=0))</f>
        <v>#NAME?</v>
      </c>
      <c r="J38" t="e">
        <f>MyIF(('[3]Раздел 4000'!K13=0))</f>
        <v>#NAME?</v>
      </c>
      <c r="K38" t="e">
        <f>MyIF(('[3]Раздел 4000'!L13=0))</f>
        <v>#NAME?</v>
      </c>
      <c r="L38" t="e">
        <f>MyIF(('[3]Раздел 4000'!N13=0))</f>
        <v>#NAME?</v>
      </c>
      <c r="M38" t="e">
        <f>MyIF(('[3]Раздел 4000'!O13=0))</f>
        <v>#NAME?</v>
      </c>
      <c r="N38" t="e">
        <f>MyIF(('[3]Раздел 4000'!P13=0))</f>
        <v>#NAME?</v>
      </c>
      <c r="O38" t="e">
        <f>MyIF(('[3]Раздел 4000'!R13=0))</f>
        <v>#NAME?</v>
      </c>
      <c r="P38" t="e">
        <f>MyIF(('[3]Раздел 4000'!S13=0))</f>
        <v>#NAME?</v>
      </c>
      <c r="Q38" t="e">
        <f>MyIF(('[3]Раздел 4000'!T13=0))</f>
        <v>#NAME?</v>
      </c>
      <c r="R38" t="e">
        <f>MyIF(('[3]Раздел 4000'!U13=0))</f>
        <v>#NAME?</v>
      </c>
      <c r="S38" t="e">
        <f>MyIF(('[3]Раздел 4000'!V13='[3]Раздел 4000'!H13+'[3]Раздел 4000'!L13+'[3]Раздел 4000'!P13+'[3]Раздел 4000'!T13+'[3]Раздел 4000'!U13))</f>
        <v>#NAME?</v>
      </c>
    </row>
    <row r="39" spans="4:19" ht="12.75" hidden="1">
      <c r="D39"/>
      <c r="E39"/>
      <c r="F39" t="e">
        <f>MyIF(('[3]Раздел 4000'!F14&gt;='[3]Раздел 4000'!F15))</f>
        <v>#NAME?</v>
      </c>
      <c r="G39" t="e">
        <f>MyIF(('[3]Раздел 4000'!G14&gt;='[3]Раздел 4000'!G15))</f>
        <v>#NAME?</v>
      </c>
      <c r="H39" t="e">
        <f>MyIF(('[3]Раздел 4000'!H14&gt;='[3]Раздел 4000'!H15))</f>
        <v>#NAME?</v>
      </c>
      <c r="I39" t="e">
        <f>MyIF(('[3]Раздел 4000'!J14&gt;='[3]Раздел 4000'!J15))</f>
        <v>#NAME?</v>
      </c>
      <c r="J39" t="e">
        <f>MyIF(('[3]Раздел 4000'!K14&gt;='[3]Раздел 4000'!K15))</f>
        <v>#NAME?</v>
      </c>
      <c r="K39" t="e">
        <f>MyIF(('[3]Раздел 4000'!L14&gt;='[3]Раздел 4000'!L15))</f>
        <v>#NAME?</v>
      </c>
      <c r="L39" t="e">
        <f>MyIF(('[3]Раздел 4000'!N14&gt;='[3]Раздел 4000'!N15)*('[3]Раздел 4000'!N14=0))</f>
        <v>#NAME?</v>
      </c>
      <c r="M39" t="e">
        <f>MyIF(('[3]Раздел 4000'!O14=0)*('[3]Раздел 4000'!O14&gt;='[3]Раздел 4000'!O15))</f>
        <v>#NAME?</v>
      </c>
      <c r="N39" t="e">
        <f>MyIF(('[3]Раздел 4000'!P14&gt;='[3]Раздел 4000'!P15)*('[3]Раздел 4000'!P14=0))</f>
        <v>#NAME?</v>
      </c>
      <c r="O39" t="e">
        <f>MyIF(('[3]Раздел 4000'!R14&gt;='[3]Раздел 4000'!R15))</f>
        <v>#NAME?</v>
      </c>
      <c r="P39" t="e">
        <f>MyIF(('[3]Раздел 4000'!S14&gt;='[3]Раздел 4000'!S15))</f>
        <v>#NAME?</v>
      </c>
      <c r="Q39" t="e">
        <f>MyIF(('[3]Раздел 4000'!T14&gt;='[3]Раздел 4000'!T15))</f>
        <v>#NAME?</v>
      </c>
      <c r="R39" t="e">
        <f>MyIF(('[3]Раздел 4000'!U14&gt;='[3]Раздел 4000'!U15)*('[3]Раздел 4000'!U14=0))</f>
        <v>#NAME?</v>
      </c>
      <c r="S39" t="e">
        <f>MyIF(('[3]Раздел 4000'!V14&gt;='[3]Раздел 4000'!V15)*('[3]Раздел 4000'!V14='[3]Раздел 4000'!H14+'[3]Раздел 4000'!L14+'[3]Раздел 4000'!P14+'[3]Раздел 4000'!T14+'[3]Раздел 4000'!U14))</f>
        <v>#NAME?</v>
      </c>
    </row>
    <row r="40" spans="4:19" ht="12.75" hidden="1">
      <c r="D40"/>
      <c r="E40"/>
      <c r="F40"/>
      <c r="G40"/>
      <c r="H40"/>
      <c r="I40"/>
      <c r="J40"/>
      <c r="K40"/>
      <c r="L40" t="e">
        <f>MyIF(('[3]Раздел 4000'!N15=0))</f>
        <v>#NAME?</v>
      </c>
      <c r="M40" t="e">
        <f>MyIF(('[3]Раздел 4000'!O15=0))</f>
        <v>#NAME?</v>
      </c>
      <c r="N40" t="e">
        <f>MyIF(('[3]Раздел 4000'!P15=0))</f>
        <v>#NAME?</v>
      </c>
      <c r="O40"/>
      <c r="P40"/>
      <c r="Q40"/>
      <c r="R40" t="e">
        <f>MyIF(('[3]Раздел 4000'!U15=0))</f>
        <v>#NAME?</v>
      </c>
      <c r="S40" t="e">
        <f>MyIF(('[3]Раздел 4000'!V15='[3]Раздел 4000'!H15+'[3]Раздел 4000'!L15+'[3]Раздел 4000'!P15+'[3]Раздел 4000'!T15+'[3]Раздел 4000'!U15))</f>
        <v>#NAME?</v>
      </c>
    </row>
    <row r="41" spans="4:19" ht="12.75" hidden="1">
      <c r="D41"/>
      <c r="E41"/>
      <c r="F41" t="e">
        <f>MyIF(('[3]Раздел 4000'!F16=0))</f>
        <v>#NAME?</v>
      </c>
      <c r="G41" t="e">
        <f>MyIF(('[3]Раздел 4000'!G16=0))</f>
        <v>#NAME?</v>
      </c>
      <c r="H41"/>
      <c r="I41" t="e">
        <f>MyIF(('[3]Раздел 4000'!J16=0))</f>
        <v>#NAME?</v>
      </c>
      <c r="J41" t="e">
        <f>MyIF(('[3]Раздел 4000'!K16=0))</f>
        <v>#NAME?</v>
      </c>
      <c r="K41" t="e">
        <f>MyIF(('[3]Раздел 4000'!L16=0))</f>
        <v>#NAME?</v>
      </c>
      <c r="L41" t="e">
        <f>MyIF(('[3]Раздел 4000'!N16=0))</f>
        <v>#NAME?</v>
      </c>
      <c r="M41" t="e">
        <f>MyIF(('[3]Раздел 4000'!O16=0))</f>
        <v>#NAME?</v>
      </c>
      <c r="N41" t="e">
        <f>MyIF(('[3]Раздел 4000'!P16=0))</f>
        <v>#NAME?</v>
      </c>
      <c r="O41" t="e">
        <f>MyIF(('[3]Раздел 4000'!R16=0))</f>
        <v>#NAME?</v>
      </c>
      <c r="P41" t="e">
        <f>MyIF(('[3]Раздел 4000'!S16=0))</f>
        <v>#NAME?</v>
      </c>
      <c r="Q41" t="e">
        <f>MyIF(('[3]Раздел 4000'!T16=0))</f>
        <v>#NAME?</v>
      </c>
      <c r="R41"/>
      <c r="S41" t="e">
        <f>MyIF(('[3]Раздел 4000'!V16='[3]Раздел 4000'!H16+'[3]Раздел 4000'!L16+'[3]Раздел 4000'!P16+'[3]Раздел 4000'!T16+'[3]Раздел 4000'!U16))</f>
        <v>#NAME?</v>
      </c>
    </row>
    <row r="42" spans="4:19" ht="12.7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</sheetData>
  <sheetProtection/>
  <mergeCells count="12">
    <mergeCell ref="E6:H6"/>
    <mergeCell ref="I6:K6"/>
    <mergeCell ref="L6:N6"/>
    <mergeCell ref="O6:Q6"/>
    <mergeCell ref="R6:R7"/>
    <mergeCell ref="B2:S2"/>
    <mergeCell ref="Q4:S4"/>
    <mergeCell ref="B5:B7"/>
    <mergeCell ref="C5:C7"/>
    <mergeCell ref="D5:R5"/>
    <mergeCell ref="S5:S7"/>
    <mergeCell ref="D6:D7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9:S16">
      <formula1>-100000000000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B2">
      <selection activeCell="G23" sqref="G23"/>
    </sheetView>
  </sheetViews>
  <sheetFormatPr defaultColWidth="9.00390625" defaultRowHeight="12.75"/>
  <cols>
    <col min="1" max="1" width="0" style="30" hidden="1" customWidth="1"/>
    <col min="2" max="2" width="18.625" style="30" customWidth="1"/>
    <col min="3" max="3" width="6.625" style="30" customWidth="1"/>
    <col min="4" max="12" width="17.75390625" style="30" customWidth="1"/>
    <col min="13" max="13" width="0.875" style="30" customWidth="1"/>
    <col min="14" max="14" width="4.875" style="30" customWidth="1"/>
    <col min="15" max="23" width="0" style="30" hidden="1" customWidth="1"/>
    <col min="24" max="16384" width="9.125" style="30" customWidth="1"/>
  </cols>
  <sheetData>
    <row r="1" spans="1:23" ht="409.5" customHeight="1" hidden="1">
      <c r="A1" s="1" t="s">
        <v>2330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.5" customHeight="1">
      <c r="A2" s="1" t="s">
        <v>502</v>
      </c>
      <c r="B2" s="108" t="s">
        <v>2331</v>
      </c>
      <c r="C2" s="108"/>
      <c r="D2" s="108"/>
      <c r="E2" s="108"/>
      <c r="F2" s="108"/>
      <c r="G2" s="108"/>
      <c r="H2" s="10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customHeight="1">
      <c r="A3" s="1" t="s">
        <v>520</v>
      </c>
      <c r="B3" s="108"/>
      <c r="C3" s="108"/>
      <c r="D3" s="108"/>
      <c r="E3" s="108"/>
      <c r="F3" s="108"/>
      <c r="G3" s="108"/>
      <c r="H3" s="10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 customHeight="1">
      <c r="A4" s="1"/>
      <c r="B4" s="13" t="s">
        <v>2332</v>
      </c>
      <c r="C4" s="3"/>
      <c r="D4" s="3"/>
      <c r="E4" s="3"/>
      <c r="F4" s="3"/>
      <c r="G4" s="3"/>
      <c r="H4" s="3"/>
      <c r="I4" s="109" t="s">
        <v>2333</v>
      </c>
      <c r="J4" s="109"/>
      <c r="K4" s="109"/>
      <c r="L4" s="109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customHeight="1">
      <c r="A5" s="31" t="s">
        <v>2334</v>
      </c>
      <c r="B5" s="107" t="s">
        <v>2335</v>
      </c>
      <c r="C5" s="107" t="s">
        <v>508</v>
      </c>
      <c r="D5" s="104" t="s">
        <v>2336</v>
      </c>
      <c r="E5" s="105"/>
      <c r="F5" s="105"/>
      <c r="G5" s="105"/>
      <c r="H5" s="105"/>
      <c r="I5" s="105"/>
      <c r="J5" s="105"/>
      <c r="K5" s="105"/>
      <c r="L5" s="106"/>
      <c r="M5" s="33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 customHeight="1">
      <c r="A6" s="31" t="s">
        <v>525</v>
      </c>
      <c r="B6" s="107"/>
      <c r="C6" s="107"/>
      <c r="D6" s="104" t="s">
        <v>2337</v>
      </c>
      <c r="E6" s="105"/>
      <c r="F6" s="105"/>
      <c r="G6" s="105"/>
      <c r="H6" s="105"/>
      <c r="I6" s="106"/>
      <c r="J6" s="83" t="s">
        <v>3325</v>
      </c>
      <c r="K6" s="104" t="s">
        <v>510</v>
      </c>
      <c r="L6" s="106"/>
      <c r="M6" s="33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31" t="s">
        <v>528</v>
      </c>
      <c r="B7" s="107"/>
      <c r="C7" s="107"/>
      <c r="D7" s="104" t="s">
        <v>2338</v>
      </c>
      <c r="E7" s="106"/>
      <c r="F7" s="104" t="s">
        <v>2339</v>
      </c>
      <c r="G7" s="106"/>
      <c r="H7" s="104" t="s">
        <v>2340</v>
      </c>
      <c r="I7" s="106"/>
      <c r="J7" s="107" t="s">
        <v>523</v>
      </c>
      <c r="K7" s="107" t="s">
        <v>2341</v>
      </c>
      <c r="L7" s="107" t="s">
        <v>2342</v>
      </c>
      <c r="M7" s="33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31" t="s">
        <v>536</v>
      </c>
      <c r="B8" s="107"/>
      <c r="C8" s="107"/>
      <c r="D8" s="32" t="s">
        <v>522</v>
      </c>
      <c r="E8" s="32" t="s">
        <v>523</v>
      </c>
      <c r="F8" s="32" t="s">
        <v>522</v>
      </c>
      <c r="G8" s="32" t="s">
        <v>523</v>
      </c>
      <c r="H8" s="32" t="s">
        <v>522</v>
      </c>
      <c r="I8" s="32" t="s">
        <v>523</v>
      </c>
      <c r="J8" s="107"/>
      <c r="K8" s="107"/>
      <c r="L8" s="107"/>
      <c r="M8" s="33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31" t="s">
        <v>531</v>
      </c>
      <c r="B9" s="32">
        <v>1</v>
      </c>
      <c r="C9" s="32">
        <v>2</v>
      </c>
      <c r="D9" s="32" t="s">
        <v>79</v>
      </c>
      <c r="E9" s="32" t="s">
        <v>525</v>
      </c>
      <c r="F9" s="32" t="s">
        <v>511</v>
      </c>
      <c r="G9" s="32" t="s">
        <v>502</v>
      </c>
      <c r="H9" s="32" t="s">
        <v>526</v>
      </c>
      <c r="I9" s="32" t="s">
        <v>527</v>
      </c>
      <c r="J9" s="32" t="s">
        <v>520</v>
      </c>
      <c r="K9" s="32" t="s">
        <v>528</v>
      </c>
      <c r="L9" s="32" t="s">
        <v>529</v>
      </c>
      <c r="M9" s="33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3.25" customHeight="1">
      <c r="A10" s="31"/>
      <c r="B10" s="34" t="s">
        <v>2343</v>
      </c>
      <c r="C10" s="32" t="s">
        <v>556</v>
      </c>
      <c r="D10" s="36">
        <v>53780600</v>
      </c>
      <c r="E10" s="36">
        <v>51349600</v>
      </c>
      <c r="F10" s="36">
        <v>170775404</v>
      </c>
      <c r="G10" s="36">
        <v>58498102</v>
      </c>
      <c r="H10" s="36">
        <v>37340254</v>
      </c>
      <c r="I10" s="36">
        <v>9509476</v>
      </c>
      <c r="J10" s="36">
        <v>6953906</v>
      </c>
      <c r="K10" s="36">
        <v>261896258</v>
      </c>
      <c r="L10" s="36">
        <v>126311084</v>
      </c>
      <c r="M10" s="33"/>
      <c r="N10" s="1"/>
      <c r="O10" s="1" t="s">
        <v>2344</v>
      </c>
      <c r="P10" s="1" t="s">
        <v>2345</v>
      </c>
      <c r="Q10" s="1" t="s">
        <v>2346</v>
      </c>
      <c r="R10" s="1" t="s">
        <v>2347</v>
      </c>
      <c r="S10" s="1" t="s">
        <v>2348</v>
      </c>
      <c r="T10" s="1" t="s">
        <v>2349</v>
      </c>
      <c r="U10" s="1" t="s">
        <v>2350</v>
      </c>
      <c r="V10" s="1" t="s">
        <v>2351</v>
      </c>
      <c r="W10" s="1" t="s">
        <v>2352</v>
      </c>
    </row>
    <row r="11" spans="1:23" ht="32.25" customHeight="1">
      <c r="A11" s="31"/>
      <c r="B11" s="34" t="s">
        <v>2353</v>
      </c>
      <c r="C11" s="32" t="s">
        <v>575</v>
      </c>
      <c r="D11" s="35">
        <v>53780600</v>
      </c>
      <c r="E11" s="35">
        <v>51349600</v>
      </c>
      <c r="F11" s="35"/>
      <c r="G11" s="35"/>
      <c r="H11" s="35"/>
      <c r="I11" s="35"/>
      <c r="J11" s="35"/>
      <c r="K11" s="36">
        <v>53780600</v>
      </c>
      <c r="L11" s="36">
        <v>51349600</v>
      </c>
      <c r="M11" s="33"/>
      <c r="N11" s="1"/>
      <c r="O11" s="1" t="s">
        <v>2354</v>
      </c>
      <c r="P11" s="1" t="s">
        <v>2355</v>
      </c>
      <c r="Q11" s="1" t="s">
        <v>2356</v>
      </c>
      <c r="R11" s="1" t="s">
        <v>2357</v>
      </c>
      <c r="S11" s="1" t="s">
        <v>2358</v>
      </c>
      <c r="T11" s="1" t="s">
        <v>2359</v>
      </c>
      <c r="U11" s="1" t="s">
        <v>2360</v>
      </c>
      <c r="V11" s="1" t="s">
        <v>2361</v>
      </c>
      <c r="W11" s="1" t="s">
        <v>2362</v>
      </c>
    </row>
    <row r="12" spans="1:23" ht="23.25" customHeight="1">
      <c r="A12" s="31"/>
      <c r="B12" s="34" t="s">
        <v>2363</v>
      </c>
      <c r="C12" s="32" t="s">
        <v>593</v>
      </c>
      <c r="D12" s="35"/>
      <c r="E12" s="35"/>
      <c r="F12" s="35">
        <v>170775404</v>
      </c>
      <c r="G12" s="35">
        <v>58498102</v>
      </c>
      <c r="H12" s="35"/>
      <c r="I12" s="35"/>
      <c r="J12" s="35">
        <v>635330</v>
      </c>
      <c r="K12" s="36">
        <v>170775404</v>
      </c>
      <c r="L12" s="36">
        <v>59133432</v>
      </c>
      <c r="M12" s="33"/>
      <c r="N12" s="1"/>
      <c r="O12" s="1" t="s">
        <v>2364</v>
      </c>
      <c r="P12" s="1" t="s">
        <v>2365</v>
      </c>
      <c r="Q12" s="1" t="s">
        <v>2366</v>
      </c>
      <c r="R12" s="1" t="s">
        <v>2367</v>
      </c>
      <c r="S12" s="1" t="s">
        <v>2368</v>
      </c>
      <c r="T12" s="1" t="s">
        <v>2369</v>
      </c>
      <c r="U12" s="1" t="s">
        <v>2370</v>
      </c>
      <c r="V12" s="1" t="s">
        <v>2371</v>
      </c>
      <c r="W12" s="1" t="s">
        <v>2372</v>
      </c>
    </row>
    <row r="13" spans="1:23" ht="13.5" customHeight="1">
      <c r="A13" s="31"/>
      <c r="B13" s="34" t="s">
        <v>2373</v>
      </c>
      <c r="C13" s="32" t="s">
        <v>611</v>
      </c>
      <c r="D13" s="35"/>
      <c r="E13" s="35"/>
      <c r="F13" s="35"/>
      <c r="G13" s="35"/>
      <c r="H13" s="35">
        <v>37340254</v>
      </c>
      <c r="I13" s="35">
        <v>9509476</v>
      </c>
      <c r="J13" s="35">
        <v>6318576</v>
      </c>
      <c r="K13" s="36">
        <v>37340254</v>
      </c>
      <c r="L13" s="36">
        <v>15828052</v>
      </c>
      <c r="M13" s="33"/>
      <c r="N13" s="1"/>
      <c r="O13" s="1" t="s">
        <v>2374</v>
      </c>
      <c r="P13" s="1" t="s">
        <v>2375</v>
      </c>
      <c r="Q13" s="1" t="s">
        <v>2376</v>
      </c>
      <c r="R13" s="1" t="s">
        <v>2377</v>
      </c>
      <c r="S13" s="1" t="s">
        <v>2378</v>
      </c>
      <c r="T13" s="1" t="s">
        <v>2379</v>
      </c>
      <c r="U13" s="1" t="s">
        <v>2380</v>
      </c>
      <c r="V13" s="1" t="s">
        <v>2381</v>
      </c>
      <c r="W13" s="1" t="s">
        <v>2382</v>
      </c>
    </row>
    <row r="14" spans="1:23" ht="3" customHeight="1">
      <c r="A14" s="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32" spans="4:12" ht="12.75" hidden="1">
      <c r="D32" s="30" t="e">
        <f>MyIF(('[3]Раздел 5000'!G10='[3]Раздел 5000'!G11+'[3]Раздел 5000'!G12+'[3]Раздел 5000'!G13))</f>
        <v>#NAME?</v>
      </c>
      <c r="E32" s="30" t="e">
        <f>MyIF(('[3]Раздел 5000'!H10='[3]Раздел 5000'!H11+'[3]Раздел 5000'!H12+'[3]Раздел 5000'!H13))</f>
        <v>#NAME?</v>
      </c>
      <c r="F32" s="30" t="e">
        <f>MyIF(('[3]Раздел 5000'!J10='[3]Раздел 5000'!J11+'[3]Раздел 5000'!J12+'[3]Раздел 5000'!J13))</f>
        <v>#NAME?</v>
      </c>
      <c r="G32" s="30" t="e">
        <f>MyIF(('[3]Раздел 5000'!K10='[3]Раздел 5000'!K11+'[3]Раздел 5000'!K12+'[3]Раздел 5000'!K13))</f>
        <v>#NAME?</v>
      </c>
      <c r="H32" s="30" t="e">
        <f>MyIF(('[3]Раздел 5000'!M10='[3]Раздел 5000'!M11+'[3]Раздел 5000'!M12+'[3]Раздел 5000'!M13))</f>
        <v>#NAME?</v>
      </c>
      <c r="I32" s="30" t="e">
        <f>MyIF(('[3]Раздел 5000'!N10='[3]Раздел 5000'!N11+'[3]Раздел 5000'!N12+'[3]Раздел 5000'!N13))</f>
        <v>#NAME?</v>
      </c>
      <c r="J32" s="30" t="e">
        <f>MyIF(('[3]Раздел 5000'!P10='[3]Раздел 5000'!P11+'[3]Раздел 5000'!P12+'[3]Раздел 5000'!P13))</f>
        <v>#NAME?</v>
      </c>
      <c r="K32" s="30" t="e">
        <f>MyIF(('[3]Раздел 5000'!R10='[3]Раздел 5000'!R11+'[3]Раздел 5000'!R12+'[3]Раздел 5000'!R13)*('[3]Раздел 5000'!R10='[3]Раздел 5000'!G10+'[3]Раздел 5000'!J10+'[3]Раздел 5000'!M10))</f>
        <v>#NAME?</v>
      </c>
      <c r="L32" s="30" t="e">
        <f>MyIF(('[3]Раздел 5000'!S10='[3]Раздел 5000'!H10+'[3]Раздел 5000'!K10+'[3]Раздел 5000'!N10+'[3]Раздел 5000'!P10)*('[3]Раздел 5000'!S10='[3]Раздел 5000'!S11+'[3]Раздел 5000'!S12+'[3]Раздел 5000'!S13))</f>
        <v>#NAME?</v>
      </c>
    </row>
    <row r="33" spans="4:12" ht="12.75" hidden="1">
      <c r="D33"/>
      <c r="E33"/>
      <c r="F33"/>
      <c r="G33"/>
      <c r="H33"/>
      <c r="I33"/>
      <c r="J33"/>
      <c r="K33" t="e">
        <f>MyIF(('[3]Раздел 5000'!R11='[3]Раздел 5000'!G11+'[3]Раздел 5000'!J11+'[3]Раздел 5000'!M11))</f>
        <v>#NAME?</v>
      </c>
      <c r="L33" t="e">
        <f>MyIF(('[3]Раздел 5000'!S11='[3]Раздел 5000'!H11+'[3]Раздел 5000'!K11+'[3]Раздел 5000'!N11+'[3]Раздел 5000'!P11))</f>
        <v>#NAME?</v>
      </c>
    </row>
    <row r="34" spans="4:12" ht="12.75" hidden="1">
      <c r="D34"/>
      <c r="E34"/>
      <c r="F34"/>
      <c r="G34"/>
      <c r="H34"/>
      <c r="I34"/>
      <c r="J34"/>
      <c r="K34" t="e">
        <f>MyIF(('[3]Раздел 5000'!R12='[3]Раздел 5000'!G12+'[3]Раздел 5000'!J12+'[3]Раздел 5000'!M12))</f>
        <v>#NAME?</v>
      </c>
      <c r="L34" t="e">
        <f>MyIF(('[3]Раздел 5000'!S12='[3]Раздел 5000'!H12+'[3]Раздел 5000'!K12+'[3]Раздел 5000'!N12+'[3]Раздел 5000'!P12))</f>
        <v>#NAME?</v>
      </c>
    </row>
    <row r="35" spans="4:12" ht="12.75" hidden="1">
      <c r="D35"/>
      <c r="E35"/>
      <c r="F35"/>
      <c r="G35"/>
      <c r="H35"/>
      <c r="I35"/>
      <c r="J35"/>
      <c r="K35" t="e">
        <f>MyIF(('[3]Раздел 5000'!R13='[3]Раздел 5000'!G13+'[3]Раздел 5000'!J13+'[3]Раздел 5000'!M13))</f>
        <v>#NAME?</v>
      </c>
      <c r="L35" t="e">
        <f>MyIF(('[3]Раздел 5000'!S13='[3]Раздел 5000'!H13+'[3]Раздел 5000'!K13+'[3]Раздел 5000'!N13+'[3]Раздел 5000'!P13))</f>
        <v>#NAME?</v>
      </c>
    </row>
    <row r="36" spans="4:12" ht="12.75">
      <c r="D36"/>
      <c r="E36"/>
      <c r="F36"/>
      <c r="G36"/>
      <c r="H36"/>
      <c r="I36"/>
      <c r="J36"/>
      <c r="K36"/>
      <c r="L36"/>
    </row>
  </sheetData>
  <sheetProtection/>
  <mergeCells count="13">
    <mergeCell ref="B2:H3"/>
    <mergeCell ref="I4:L4"/>
    <mergeCell ref="B5:B8"/>
    <mergeCell ref="C5:C8"/>
    <mergeCell ref="D6:I6"/>
    <mergeCell ref="D5:L5"/>
    <mergeCell ref="H7:I7"/>
    <mergeCell ref="K6:L6"/>
    <mergeCell ref="D7:E7"/>
    <mergeCell ref="F7:G7"/>
    <mergeCell ref="K7:K8"/>
    <mergeCell ref="L7:L8"/>
    <mergeCell ref="J7:J8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10:L13">
      <formula1>-100000000000</formula1>
    </dataValidation>
  </dataValidations>
  <printOptions/>
  <pageMargins left="0.25" right="0.25" top="0.75" bottom="0.75" header="0.3" footer="0.3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2">
      <selection activeCell="C23" sqref="C23"/>
    </sheetView>
  </sheetViews>
  <sheetFormatPr defaultColWidth="9.00390625" defaultRowHeight="12.75"/>
  <cols>
    <col min="1" max="1" width="0" style="22" hidden="1" customWidth="1"/>
    <col min="2" max="2" width="27.00390625" style="22" customWidth="1"/>
    <col min="3" max="3" width="14.125" style="22" customWidth="1"/>
    <col min="4" max="4" width="9.875" style="22" customWidth="1"/>
    <col min="5" max="8" width="17.75390625" style="22" customWidth="1"/>
    <col min="9" max="10" width="9.875" style="22" customWidth="1"/>
    <col min="11" max="14" width="0" style="22" hidden="1" customWidth="1"/>
    <col min="15" max="16384" width="9.125" style="22" customWidth="1"/>
  </cols>
  <sheetData>
    <row r="1" spans="1:14" ht="409.5" customHeight="1" hidden="1">
      <c r="A1" s="1" t="s">
        <v>3317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" t="s">
        <v>511</v>
      </c>
      <c r="B2" s="116" t="s">
        <v>3318</v>
      </c>
      <c r="C2" s="116"/>
      <c r="D2" s="116"/>
      <c r="E2" s="116"/>
      <c r="F2" s="116"/>
      <c r="G2" s="116"/>
      <c r="H2" s="116"/>
      <c r="I2" s="1"/>
      <c r="J2" s="1"/>
      <c r="K2" s="1"/>
      <c r="L2" s="1"/>
      <c r="M2" s="1"/>
      <c r="N2" s="1"/>
    </row>
    <row r="3" spans="1:14" ht="13.5" customHeight="1">
      <c r="A3" s="1" t="s">
        <v>525</v>
      </c>
      <c r="B3" s="116"/>
      <c r="C3" s="116"/>
      <c r="D3" s="116"/>
      <c r="E3" s="116"/>
      <c r="F3" s="116"/>
      <c r="G3" s="116"/>
      <c r="H3" s="116"/>
      <c r="I3" s="1"/>
      <c r="J3" s="1"/>
      <c r="K3" s="1"/>
      <c r="L3" s="1"/>
      <c r="M3" s="1"/>
      <c r="N3" s="1"/>
    </row>
    <row r="4" spans="1:14" ht="20.25" customHeight="1">
      <c r="A4" s="1"/>
      <c r="B4" s="13" t="s">
        <v>3319</v>
      </c>
      <c r="C4" s="3"/>
      <c r="D4" s="3"/>
      <c r="E4" s="117" t="s">
        <v>3320</v>
      </c>
      <c r="F4" s="117"/>
      <c r="G4" s="117"/>
      <c r="H4" s="117"/>
      <c r="I4" s="1"/>
      <c r="J4" s="1"/>
      <c r="K4" s="1"/>
      <c r="L4" s="1"/>
      <c r="M4" s="1"/>
      <c r="N4" s="1"/>
    </row>
    <row r="5" spans="1:14" ht="23.25" customHeight="1">
      <c r="A5" s="23" t="s">
        <v>3321</v>
      </c>
      <c r="B5" s="118" t="s">
        <v>507</v>
      </c>
      <c r="C5" s="118" t="s">
        <v>4675</v>
      </c>
      <c r="D5" s="118" t="s">
        <v>508</v>
      </c>
      <c r="E5" s="113" t="s">
        <v>3322</v>
      </c>
      <c r="F5" s="114"/>
      <c r="G5" s="115"/>
      <c r="H5" s="118" t="s">
        <v>3323</v>
      </c>
      <c r="I5" s="25"/>
      <c r="J5" s="1"/>
      <c r="K5" s="1"/>
      <c r="L5" s="1"/>
      <c r="M5" s="1"/>
      <c r="N5" s="1"/>
    </row>
    <row r="6" spans="1:14" ht="32.25" customHeight="1">
      <c r="A6" s="23" t="s">
        <v>511</v>
      </c>
      <c r="B6" s="118"/>
      <c r="C6" s="118"/>
      <c r="D6" s="118"/>
      <c r="E6" s="24" t="s">
        <v>4676</v>
      </c>
      <c r="F6" s="24" t="s">
        <v>3324</v>
      </c>
      <c r="G6" s="24" t="s">
        <v>3325</v>
      </c>
      <c r="H6" s="118"/>
      <c r="I6" s="25"/>
      <c r="J6" s="1"/>
      <c r="K6" s="1"/>
      <c r="L6" s="1"/>
      <c r="M6" s="1"/>
      <c r="N6" s="1"/>
    </row>
    <row r="7" spans="1:14" ht="13.5" customHeight="1">
      <c r="A7" s="23" t="s">
        <v>527</v>
      </c>
      <c r="B7" s="24">
        <v>1</v>
      </c>
      <c r="C7" s="24">
        <v>2</v>
      </c>
      <c r="D7" s="24">
        <v>3</v>
      </c>
      <c r="E7" s="24" t="s">
        <v>525</v>
      </c>
      <c r="F7" s="24" t="s">
        <v>511</v>
      </c>
      <c r="G7" s="24" t="s">
        <v>502</v>
      </c>
      <c r="H7" s="24" t="s">
        <v>526</v>
      </c>
      <c r="I7" s="25"/>
      <c r="J7" s="1"/>
      <c r="K7" s="1"/>
      <c r="L7" s="1"/>
      <c r="M7" s="1"/>
      <c r="N7" s="1"/>
    </row>
    <row r="8" spans="1:14" ht="41.25" customHeight="1">
      <c r="A8" s="23" t="s">
        <v>994</v>
      </c>
      <c r="B8" s="84" t="s">
        <v>3326</v>
      </c>
      <c r="C8" s="26" t="s">
        <v>610</v>
      </c>
      <c r="D8" s="27" t="s">
        <v>556</v>
      </c>
      <c r="E8" s="29">
        <v>1606165426</v>
      </c>
      <c r="F8" s="29">
        <v>66176455</v>
      </c>
      <c r="G8" s="29">
        <v>116920416</v>
      </c>
      <c r="H8" s="29">
        <v>1789262297</v>
      </c>
      <c r="I8" s="25"/>
      <c r="J8" s="1"/>
      <c r="K8" s="1" t="s">
        <v>3327</v>
      </c>
      <c r="L8" s="1" t="s">
        <v>3328</v>
      </c>
      <c r="M8" s="1" t="s">
        <v>3329</v>
      </c>
      <c r="N8" s="1" t="s">
        <v>3330</v>
      </c>
    </row>
    <row r="9" spans="1:14" ht="13.5" customHeight="1">
      <c r="A9" s="23"/>
      <c r="B9" s="110" t="s">
        <v>3331</v>
      </c>
      <c r="C9" s="26" t="s">
        <v>628</v>
      </c>
      <c r="D9" s="27" t="s">
        <v>575</v>
      </c>
      <c r="E9" s="28">
        <v>2614217</v>
      </c>
      <c r="F9" s="28">
        <v>31031</v>
      </c>
      <c r="G9" s="28">
        <v>17368</v>
      </c>
      <c r="H9" s="29">
        <v>2662616</v>
      </c>
      <c r="I9" s="25"/>
      <c r="J9" s="1"/>
      <c r="K9" s="1" t="s">
        <v>3332</v>
      </c>
      <c r="L9" s="1" t="s">
        <v>3333</v>
      </c>
      <c r="M9" s="1" t="s">
        <v>3334</v>
      </c>
      <c r="N9" s="1" t="s">
        <v>3335</v>
      </c>
    </row>
    <row r="10" spans="1:14" ht="32.25" customHeight="1">
      <c r="A10" s="23"/>
      <c r="B10" s="111"/>
      <c r="C10" s="26" t="s">
        <v>3336</v>
      </c>
      <c r="D10" s="27" t="s">
        <v>593</v>
      </c>
      <c r="E10" s="28">
        <v>944851</v>
      </c>
      <c r="F10" s="28">
        <v>10947</v>
      </c>
      <c r="G10" s="28">
        <v>52480</v>
      </c>
      <c r="H10" s="29">
        <v>1008278</v>
      </c>
      <c r="I10" s="25"/>
      <c r="J10" s="1"/>
      <c r="K10" s="1" t="s">
        <v>3337</v>
      </c>
      <c r="L10" s="1" t="s">
        <v>3338</v>
      </c>
      <c r="M10" s="1" t="s">
        <v>3339</v>
      </c>
      <c r="N10" s="1" t="s">
        <v>3340</v>
      </c>
    </row>
    <row r="11" spans="1:14" ht="37.5" customHeight="1">
      <c r="A11" s="23"/>
      <c r="B11" s="111"/>
      <c r="C11" s="26" t="s">
        <v>3341</v>
      </c>
      <c r="D11" s="27" t="s">
        <v>611</v>
      </c>
      <c r="E11" s="28">
        <v>545516</v>
      </c>
      <c r="F11" s="28">
        <v>7574</v>
      </c>
      <c r="G11" s="28">
        <v>9512</v>
      </c>
      <c r="H11" s="29">
        <v>562602</v>
      </c>
      <c r="I11" s="25"/>
      <c r="J11" s="1"/>
      <c r="K11" s="1" t="s">
        <v>3342</v>
      </c>
      <c r="L11" s="1" t="s">
        <v>3343</v>
      </c>
      <c r="M11" s="1" t="s">
        <v>3344</v>
      </c>
      <c r="N11" s="1" t="s">
        <v>3345</v>
      </c>
    </row>
    <row r="12" spans="1:14" ht="24" customHeight="1">
      <c r="A12" s="23"/>
      <c r="B12" s="112"/>
      <c r="C12" s="26" t="s">
        <v>610</v>
      </c>
      <c r="D12" s="27" t="s">
        <v>629</v>
      </c>
      <c r="E12" s="28">
        <v>1099997267</v>
      </c>
      <c r="F12" s="28">
        <v>30393903</v>
      </c>
      <c r="G12" s="28">
        <v>58244370</v>
      </c>
      <c r="H12" s="29">
        <v>1188635540</v>
      </c>
      <c r="I12" s="25"/>
      <c r="J12" s="1"/>
      <c r="K12" s="1" t="s">
        <v>3346</v>
      </c>
      <c r="L12" s="1" t="s">
        <v>3347</v>
      </c>
      <c r="M12" s="1" t="s">
        <v>3348</v>
      </c>
      <c r="N12" s="1" t="s">
        <v>3349</v>
      </c>
    </row>
    <row r="13" spans="1:14" ht="39.75" customHeight="1">
      <c r="A13" s="23"/>
      <c r="B13" s="110" t="s">
        <v>74</v>
      </c>
      <c r="C13" s="26" t="s">
        <v>682</v>
      </c>
      <c r="D13" s="27" t="s">
        <v>647</v>
      </c>
      <c r="E13" s="28">
        <v>75445</v>
      </c>
      <c r="F13" s="28">
        <v>16993</v>
      </c>
      <c r="G13" s="28"/>
      <c r="H13" s="29">
        <v>92438</v>
      </c>
      <c r="I13" s="25"/>
      <c r="J13" s="1"/>
      <c r="K13" s="1" t="s">
        <v>3350</v>
      </c>
      <c r="L13" s="1" t="s">
        <v>3351</v>
      </c>
      <c r="M13" s="1" t="s">
        <v>3352</v>
      </c>
      <c r="N13" s="1" t="s">
        <v>3353</v>
      </c>
    </row>
    <row r="14" spans="1:14" ht="36.75" customHeight="1">
      <c r="A14" s="23"/>
      <c r="B14" s="111"/>
      <c r="C14" s="26" t="s">
        <v>700</v>
      </c>
      <c r="D14" s="27" t="s">
        <v>664</v>
      </c>
      <c r="E14" s="28">
        <v>8345</v>
      </c>
      <c r="F14" s="28">
        <v>1386</v>
      </c>
      <c r="G14" s="28"/>
      <c r="H14" s="29">
        <v>9731</v>
      </c>
      <c r="I14" s="25"/>
      <c r="J14" s="1"/>
      <c r="K14" s="1" t="s">
        <v>3354</v>
      </c>
      <c r="L14" s="1" t="s">
        <v>3355</v>
      </c>
      <c r="M14" s="1" t="s">
        <v>3356</v>
      </c>
      <c r="N14" s="1" t="s">
        <v>3357</v>
      </c>
    </row>
    <row r="15" spans="1:14" ht="22.5" customHeight="1">
      <c r="A15" s="23"/>
      <c r="B15" s="112"/>
      <c r="C15" s="26" t="s">
        <v>610</v>
      </c>
      <c r="D15" s="27" t="s">
        <v>683</v>
      </c>
      <c r="E15" s="28">
        <v>243323003</v>
      </c>
      <c r="F15" s="28">
        <v>33699325</v>
      </c>
      <c r="G15" s="28">
        <v>37225268</v>
      </c>
      <c r="H15" s="29">
        <v>314247596</v>
      </c>
      <c r="I15" s="25"/>
      <c r="J15" s="1"/>
      <c r="K15" s="1" t="s">
        <v>3358</v>
      </c>
      <c r="L15" s="1" t="s">
        <v>3359</v>
      </c>
      <c r="M15" s="1" t="s">
        <v>3360</v>
      </c>
      <c r="N15" s="1" t="s">
        <v>3361</v>
      </c>
    </row>
    <row r="16" spans="1:14" ht="23.25" customHeight="1">
      <c r="A16" s="23"/>
      <c r="B16" s="110" t="s">
        <v>734</v>
      </c>
      <c r="C16" s="26" t="s">
        <v>0</v>
      </c>
      <c r="D16" s="27" t="s">
        <v>701</v>
      </c>
      <c r="E16" s="28">
        <v>9044</v>
      </c>
      <c r="F16" s="28">
        <v>326</v>
      </c>
      <c r="G16" s="28"/>
      <c r="H16" s="29">
        <v>9370</v>
      </c>
      <c r="I16" s="25"/>
      <c r="J16" s="1"/>
      <c r="K16" s="1" t="s">
        <v>3362</v>
      </c>
      <c r="L16" s="1" t="s">
        <v>3363</v>
      </c>
      <c r="M16" s="1" t="s">
        <v>3364</v>
      </c>
      <c r="N16" s="1" t="s">
        <v>3365</v>
      </c>
    </row>
    <row r="17" spans="1:14" ht="27" customHeight="1">
      <c r="A17" s="23"/>
      <c r="B17" s="111"/>
      <c r="C17" s="26" t="s">
        <v>700</v>
      </c>
      <c r="D17" s="27" t="s">
        <v>528</v>
      </c>
      <c r="E17" s="28">
        <v>1650</v>
      </c>
      <c r="F17" s="28">
        <v>27</v>
      </c>
      <c r="G17" s="28"/>
      <c r="H17" s="29">
        <v>1677</v>
      </c>
      <c r="I17" s="25"/>
      <c r="J17" s="1"/>
      <c r="K17" s="1" t="s">
        <v>3366</v>
      </c>
      <c r="L17" s="1" t="s">
        <v>3367</v>
      </c>
      <c r="M17" s="1" t="s">
        <v>3368</v>
      </c>
      <c r="N17" s="1" t="s">
        <v>3369</v>
      </c>
    </row>
    <row r="18" spans="1:14" ht="18.75" customHeight="1">
      <c r="A18" s="23"/>
      <c r="B18" s="112"/>
      <c r="C18" s="26" t="s">
        <v>610</v>
      </c>
      <c r="D18" s="27" t="s">
        <v>529</v>
      </c>
      <c r="E18" s="28">
        <v>6971563</v>
      </c>
      <c r="F18" s="28">
        <v>194975</v>
      </c>
      <c r="G18" s="28"/>
      <c r="H18" s="29">
        <v>7166538</v>
      </c>
      <c r="I18" s="25"/>
      <c r="J18" s="1"/>
      <c r="K18" s="1" t="s">
        <v>3370</v>
      </c>
      <c r="L18" s="1" t="s">
        <v>3371</v>
      </c>
      <c r="M18" s="1" t="s">
        <v>3372</v>
      </c>
      <c r="N18" s="1" t="s">
        <v>3373</v>
      </c>
    </row>
    <row r="19" spans="1:14" ht="29.25" customHeight="1">
      <c r="A19" s="23"/>
      <c r="B19" s="84" t="s">
        <v>3374</v>
      </c>
      <c r="C19" s="26" t="s">
        <v>610</v>
      </c>
      <c r="D19" s="27" t="s">
        <v>530</v>
      </c>
      <c r="E19" s="28">
        <v>255873593</v>
      </c>
      <c r="F19" s="28">
        <v>1888252</v>
      </c>
      <c r="G19" s="28">
        <v>21450778</v>
      </c>
      <c r="H19" s="29">
        <v>279212623</v>
      </c>
      <c r="I19" s="25"/>
      <c r="J19" s="1"/>
      <c r="K19" s="1" t="s">
        <v>2326</v>
      </c>
      <c r="L19" s="1" t="s">
        <v>2327</v>
      </c>
      <c r="M19" s="1" t="s">
        <v>2328</v>
      </c>
      <c r="N19" s="1" t="s">
        <v>2329</v>
      </c>
    </row>
    <row r="37" spans="5:8" ht="12.75" hidden="1">
      <c r="E37" t="e">
        <f>MyIF(('[3]Раздел 6000'!F9='[3]Раздел 6000'!F14+'[3]Раздел 6000'!F18+'[3]Раздел 6000'!F22+'[3]Раздел 6000'!F24))</f>
        <v>#NAME?</v>
      </c>
      <c r="F37" t="e">
        <f>MyIF(('[3]Раздел 6000'!G9='[3]Раздел 6000'!G14+'[3]Раздел 6000'!G18+'[3]Раздел 6000'!G22+'[3]Раздел 6000'!G24))</f>
        <v>#NAME?</v>
      </c>
      <c r="G37" t="e">
        <f>MyIF(('[3]Раздел 6000'!H9='[3]Раздел 6000'!H14+'[3]Раздел 6000'!H22+'[3]Раздел 6000'!H24+'[3]Раздел 6000'!H18))</f>
        <v>#NAME?</v>
      </c>
      <c r="H37" t="e">
        <f>MyIF(('[3]Раздел 6000'!I9='[3]Раздел 6000'!I14+'[3]Раздел 6000'!I22+'[3]Раздел 6000'!I24+'[3]Раздел 6000'!I18)*('[3]Раздел 6000'!I9='[3]Раздел 6000'!F9+'[3]Раздел 6000'!G9+'[3]Раздел 6000'!H9))</f>
        <v>#NAME?</v>
      </c>
    </row>
    <row r="38" spans="5:8" ht="12.75">
      <c r="E38"/>
      <c r="F38"/>
      <c r="G38"/>
      <c r="H38"/>
    </row>
    <row r="39" spans="5:8" ht="12.75" hidden="1">
      <c r="E39"/>
      <c r="F39"/>
      <c r="G39"/>
      <c r="H39" t="e">
        <f>MyIF(('[3]Раздел 6000'!I11='[3]Раздел 6000'!F11+'[3]Раздел 6000'!G11+'[3]Раздел 6000'!H11))</f>
        <v>#NAME?</v>
      </c>
    </row>
    <row r="40" spans="5:8" ht="12.75" hidden="1">
      <c r="E40"/>
      <c r="F40"/>
      <c r="G40"/>
      <c r="H40" t="e">
        <f>MyIF(('[3]Раздел 6000'!I12='[3]Раздел 6000'!F12+'[3]Раздел 6000'!G12+'[3]Раздел 6000'!H12))</f>
        <v>#NAME?</v>
      </c>
    </row>
    <row r="41" spans="5:8" ht="12.75" hidden="1">
      <c r="E41"/>
      <c r="F41"/>
      <c r="G41"/>
      <c r="H41" t="e">
        <f>MyIF(('[3]Раздел 6000'!I13='[3]Раздел 6000'!F13+'[3]Раздел 6000'!G13+'[3]Раздел 6000'!H13))</f>
        <v>#NAME?</v>
      </c>
    </row>
    <row r="42" spans="5:8" ht="12.75" hidden="1">
      <c r="E42"/>
      <c r="F42"/>
      <c r="G42"/>
      <c r="H42" t="e">
        <f>MyIF(('[3]Раздел 6000'!I14='[3]Раздел 6000'!F14+'[3]Раздел 6000'!G14+'[3]Раздел 6000'!H14))</f>
        <v>#NAME?</v>
      </c>
    </row>
    <row r="43" spans="5:8" ht="12.75">
      <c r="E43"/>
      <c r="F43"/>
      <c r="G43"/>
      <c r="H43"/>
    </row>
    <row r="44" spans="5:8" ht="12.75" hidden="1">
      <c r="E44"/>
      <c r="F44"/>
      <c r="G44"/>
      <c r="H44" t="e">
        <f>MyIF(('[3]Раздел 6000'!I16='[3]Раздел 6000'!F16+'[3]Раздел 6000'!G16+'[3]Раздел 6000'!H16))</f>
        <v>#NAME?</v>
      </c>
    </row>
    <row r="45" spans="5:8" ht="12.75" hidden="1">
      <c r="E45"/>
      <c r="F45"/>
      <c r="G45"/>
      <c r="H45" t="e">
        <f>MyIF(('[3]Раздел 6000'!I17='[3]Раздел 6000'!F17+'[3]Раздел 6000'!G17+'[3]Раздел 6000'!H17))</f>
        <v>#NAME?</v>
      </c>
    </row>
    <row r="46" spans="5:8" ht="12.75" hidden="1">
      <c r="E46"/>
      <c r="F46"/>
      <c r="G46"/>
      <c r="H46" t="e">
        <f>MyIF(('[3]Раздел 6000'!I18='[3]Раздел 6000'!F18+'[3]Раздел 6000'!G18+'[3]Раздел 6000'!H18))</f>
        <v>#NAME?</v>
      </c>
    </row>
    <row r="47" spans="5:8" ht="12.75">
      <c r="E47"/>
      <c r="F47"/>
      <c r="G47"/>
      <c r="H47"/>
    </row>
    <row r="48" spans="5:8" ht="12.75" hidden="1">
      <c r="E48"/>
      <c r="F48"/>
      <c r="G48"/>
      <c r="H48" t="e">
        <f>MyIF(('[3]Раздел 6000'!I20='[3]Раздел 6000'!F20+'[3]Раздел 6000'!G20+'[3]Раздел 6000'!H20))</f>
        <v>#NAME?</v>
      </c>
    </row>
    <row r="49" spans="5:8" ht="12.75" hidden="1">
      <c r="E49"/>
      <c r="F49"/>
      <c r="G49"/>
      <c r="H49" t="e">
        <f>MyIF(('[3]Раздел 6000'!I21='[3]Раздел 6000'!F21+'[3]Раздел 6000'!G21+'[3]Раздел 6000'!H21))</f>
        <v>#NAME?</v>
      </c>
    </row>
    <row r="50" spans="5:8" ht="12.75" hidden="1">
      <c r="E50"/>
      <c r="F50"/>
      <c r="G50"/>
      <c r="H50" t="e">
        <f>MyIF(('[3]Раздел 6000'!I22='[3]Раздел 6000'!F22+'[3]Раздел 6000'!G22+'[3]Раздел 6000'!H22))</f>
        <v>#NAME?</v>
      </c>
    </row>
    <row r="51" spans="5:8" ht="12.75">
      <c r="E51"/>
      <c r="F51"/>
      <c r="G51"/>
      <c r="H51"/>
    </row>
    <row r="52" spans="5:8" ht="12.75" hidden="1">
      <c r="E52"/>
      <c r="F52"/>
      <c r="G52"/>
      <c r="H52" t="e">
        <f>MyIF(('[3]Раздел 6000'!I24='[3]Раздел 6000'!F24+'[3]Раздел 6000'!G24+'[3]Раздел 6000'!H24))</f>
        <v>#NAME?</v>
      </c>
    </row>
    <row r="53" spans="5:8" ht="12.75">
      <c r="E53"/>
      <c r="F53"/>
      <c r="G53"/>
      <c r="H53"/>
    </row>
  </sheetData>
  <sheetProtection/>
  <mergeCells count="10">
    <mergeCell ref="B16:B18"/>
    <mergeCell ref="E5:G5"/>
    <mergeCell ref="B9:B12"/>
    <mergeCell ref="B13:B15"/>
    <mergeCell ref="B2:H3"/>
    <mergeCell ref="E4:H4"/>
    <mergeCell ref="B5:B6"/>
    <mergeCell ref="C5:C6"/>
    <mergeCell ref="D5:D6"/>
    <mergeCell ref="H5:H6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E8:H19">
      <formula1>-100000000000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82"/>
  <sheetViews>
    <sheetView zoomScalePageLayoutView="0" workbookViewId="0" topLeftCell="B14">
      <selection activeCell="H29" sqref="H29"/>
    </sheetView>
  </sheetViews>
  <sheetFormatPr defaultColWidth="9.00390625" defaultRowHeight="12.75"/>
  <cols>
    <col min="1" max="1" width="0" style="10" hidden="1" customWidth="1"/>
    <col min="2" max="2" width="27.25390625" style="10" customWidth="1"/>
    <col min="3" max="3" width="4.375" style="10" customWidth="1"/>
    <col min="4" max="81" width="17.75390625" style="10" customWidth="1"/>
    <col min="82" max="82" width="1.00390625" style="10" customWidth="1"/>
    <col min="83" max="83" width="9.875" style="10" customWidth="1"/>
    <col min="84" max="161" width="0" style="10" hidden="1" customWidth="1"/>
    <col min="162" max="16384" width="9.125" style="10" customWidth="1"/>
  </cols>
  <sheetData>
    <row r="1" spans="1:161" ht="409.5" customHeight="1" hidden="1">
      <c r="A1" s="1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ht="18.75" customHeight="1">
      <c r="A2" s="1" t="s">
        <v>502</v>
      </c>
      <c r="B2" s="11"/>
      <c r="C2" s="11"/>
      <c r="D2" s="124" t="s">
        <v>201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2"/>
      <c r="AM2" s="1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2"/>
      <c r="BA2" s="12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2"/>
      <c r="BO2" s="1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2"/>
      <c r="CC2" s="12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ht="409.5" customHeight="1" hidden="1">
      <c r="A3" s="1" t="s">
        <v>202</v>
      </c>
      <c r="B3" s="11"/>
      <c r="C3" s="11"/>
      <c r="D3" s="11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</row>
    <row r="4" spans="1:161" ht="17.25" customHeight="1">
      <c r="A4" s="1"/>
      <c r="B4" s="13" t="s">
        <v>203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5" t="s">
        <v>204</v>
      </c>
      <c r="P4" s="125"/>
      <c r="Q4" s="125"/>
      <c r="R4" s="14"/>
      <c r="S4" s="14"/>
      <c r="T4" s="14"/>
      <c r="U4" s="14"/>
      <c r="V4" s="14"/>
      <c r="W4" s="123" t="s">
        <v>205</v>
      </c>
      <c r="X4" s="123"/>
      <c r="Y4" s="12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23" t="s">
        <v>205</v>
      </c>
      <c r="AL4" s="123"/>
      <c r="AM4" s="123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23" t="s">
        <v>205</v>
      </c>
      <c r="AZ4" s="123"/>
      <c r="BA4" s="123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23" t="s">
        <v>205</v>
      </c>
      <c r="BN4" s="123"/>
      <c r="BO4" s="123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23" t="s">
        <v>205</v>
      </c>
      <c r="CC4" s="123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</row>
    <row r="5" spans="1:161" ht="23.25" customHeight="1">
      <c r="A5" s="15" t="s">
        <v>206</v>
      </c>
      <c r="B5" s="122" t="s">
        <v>207</v>
      </c>
      <c r="C5" s="122" t="s">
        <v>508</v>
      </c>
      <c r="D5" s="119" t="s">
        <v>208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19" t="s">
        <v>209</v>
      </c>
      <c r="S5" s="120"/>
      <c r="T5" s="120"/>
      <c r="U5" s="120"/>
      <c r="V5" s="120"/>
      <c r="W5" s="120"/>
      <c r="X5" s="120"/>
      <c r="Y5" s="121"/>
      <c r="Z5" s="119" t="s">
        <v>210</v>
      </c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1"/>
      <c r="AN5" s="119" t="s">
        <v>211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1"/>
      <c r="BB5" s="119" t="s">
        <v>212</v>
      </c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1"/>
      <c r="BP5" s="119" t="s">
        <v>213</v>
      </c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1"/>
      <c r="CD5" s="17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ht="23.25" customHeight="1">
      <c r="A6" s="15" t="s">
        <v>511</v>
      </c>
      <c r="B6" s="122"/>
      <c r="C6" s="122"/>
      <c r="D6" s="119" t="s">
        <v>214</v>
      </c>
      <c r="E6" s="120"/>
      <c r="F6" s="120"/>
      <c r="G6" s="120"/>
      <c r="H6" s="121"/>
      <c r="I6" s="119" t="s">
        <v>215</v>
      </c>
      <c r="J6" s="120"/>
      <c r="K6" s="121"/>
      <c r="L6" s="122" t="s">
        <v>216</v>
      </c>
      <c r="M6" s="119" t="s">
        <v>217</v>
      </c>
      <c r="N6" s="120"/>
      <c r="O6" s="120"/>
      <c r="P6" s="121"/>
      <c r="Q6" s="122" t="s">
        <v>218</v>
      </c>
      <c r="R6" s="119" t="s">
        <v>214</v>
      </c>
      <c r="S6" s="120"/>
      <c r="T6" s="120"/>
      <c r="U6" s="121"/>
      <c r="V6" s="119" t="s">
        <v>215</v>
      </c>
      <c r="W6" s="120"/>
      <c r="X6" s="121"/>
      <c r="Y6" s="122" t="s">
        <v>219</v>
      </c>
      <c r="Z6" s="119" t="s">
        <v>214</v>
      </c>
      <c r="AA6" s="120"/>
      <c r="AB6" s="120"/>
      <c r="AC6" s="120"/>
      <c r="AD6" s="121"/>
      <c r="AE6" s="119" t="s">
        <v>215</v>
      </c>
      <c r="AF6" s="120"/>
      <c r="AG6" s="121"/>
      <c r="AH6" s="122" t="s">
        <v>220</v>
      </c>
      <c r="AI6" s="119" t="s">
        <v>217</v>
      </c>
      <c r="AJ6" s="120"/>
      <c r="AK6" s="120"/>
      <c r="AL6" s="121"/>
      <c r="AM6" s="122" t="s">
        <v>221</v>
      </c>
      <c r="AN6" s="119" t="s">
        <v>214</v>
      </c>
      <c r="AO6" s="120"/>
      <c r="AP6" s="120"/>
      <c r="AQ6" s="120"/>
      <c r="AR6" s="121"/>
      <c r="AS6" s="119" t="s">
        <v>215</v>
      </c>
      <c r="AT6" s="120"/>
      <c r="AU6" s="121"/>
      <c r="AV6" s="122" t="s">
        <v>222</v>
      </c>
      <c r="AW6" s="119" t="s">
        <v>217</v>
      </c>
      <c r="AX6" s="120"/>
      <c r="AY6" s="120"/>
      <c r="AZ6" s="121"/>
      <c r="BA6" s="122" t="s">
        <v>223</v>
      </c>
      <c r="BB6" s="119" t="s">
        <v>214</v>
      </c>
      <c r="BC6" s="120"/>
      <c r="BD6" s="120"/>
      <c r="BE6" s="120"/>
      <c r="BF6" s="121"/>
      <c r="BG6" s="119" t="s">
        <v>215</v>
      </c>
      <c r="BH6" s="120"/>
      <c r="BI6" s="121"/>
      <c r="BJ6" s="122" t="s">
        <v>224</v>
      </c>
      <c r="BK6" s="119" t="s">
        <v>217</v>
      </c>
      <c r="BL6" s="120"/>
      <c r="BM6" s="120"/>
      <c r="BN6" s="121"/>
      <c r="BO6" s="122" t="s">
        <v>225</v>
      </c>
      <c r="BP6" s="119" t="s">
        <v>214</v>
      </c>
      <c r="BQ6" s="120"/>
      <c r="BR6" s="120"/>
      <c r="BS6" s="120"/>
      <c r="BT6" s="121"/>
      <c r="BU6" s="119" t="s">
        <v>215</v>
      </c>
      <c r="BV6" s="120"/>
      <c r="BW6" s="121"/>
      <c r="BX6" s="122" t="s">
        <v>226</v>
      </c>
      <c r="BY6" s="119" t="s">
        <v>217</v>
      </c>
      <c r="BZ6" s="120"/>
      <c r="CA6" s="120"/>
      <c r="CB6" s="121"/>
      <c r="CC6" s="122" t="s">
        <v>227</v>
      </c>
      <c r="CD6" s="17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</row>
    <row r="7" spans="1:161" ht="78" customHeight="1">
      <c r="A7" s="15" t="s">
        <v>520</v>
      </c>
      <c r="B7" s="122"/>
      <c r="C7" s="122"/>
      <c r="D7" s="16" t="s">
        <v>228</v>
      </c>
      <c r="E7" s="16" t="s">
        <v>229</v>
      </c>
      <c r="F7" s="16" t="s">
        <v>230</v>
      </c>
      <c r="G7" s="16" t="s">
        <v>231</v>
      </c>
      <c r="H7" s="16" t="s">
        <v>232</v>
      </c>
      <c r="I7" s="16" t="s">
        <v>233</v>
      </c>
      <c r="J7" s="16" t="s">
        <v>234</v>
      </c>
      <c r="K7" s="16" t="s">
        <v>235</v>
      </c>
      <c r="L7" s="122"/>
      <c r="M7" s="16" t="s">
        <v>236</v>
      </c>
      <c r="N7" s="16" t="s">
        <v>237</v>
      </c>
      <c r="O7" s="16" t="s">
        <v>4677</v>
      </c>
      <c r="P7" s="16" t="s">
        <v>238</v>
      </c>
      <c r="Q7" s="122"/>
      <c r="R7" s="16" t="s">
        <v>228</v>
      </c>
      <c r="S7" s="16" t="s">
        <v>230</v>
      </c>
      <c r="T7" s="16" t="s">
        <v>231</v>
      </c>
      <c r="U7" s="16" t="s">
        <v>239</v>
      </c>
      <c r="V7" s="16" t="s">
        <v>233</v>
      </c>
      <c r="W7" s="16" t="s">
        <v>234</v>
      </c>
      <c r="X7" s="16" t="s">
        <v>240</v>
      </c>
      <c r="Y7" s="122"/>
      <c r="Z7" s="16" t="s">
        <v>228</v>
      </c>
      <c r="AA7" s="16" t="s">
        <v>229</v>
      </c>
      <c r="AB7" s="16" t="s">
        <v>230</v>
      </c>
      <c r="AC7" s="16" t="s">
        <v>231</v>
      </c>
      <c r="AD7" s="16" t="s">
        <v>241</v>
      </c>
      <c r="AE7" s="16" t="s">
        <v>233</v>
      </c>
      <c r="AF7" s="16" t="s">
        <v>234</v>
      </c>
      <c r="AG7" s="16" t="s">
        <v>242</v>
      </c>
      <c r="AH7" s="122"/>
      <c r="AI7" s="16" t="s">
        <v>236</v>
      </c>
      <c r="AJ7" s="16" t="s">
        <v>237</v>
      </c>
      <c r="AK7" s="16" t="s">
        <v>4677</v>
      </c>
      <c r="AL7" s="16" t="s">
        <v>243</v>
      </c>
      <c r="AM7" s="122"/>
      <c r="AN7" s="16" t="s">
        <v>228</v>
      </c>
      <c r="AO7" s="16" t="s">
        <v>229</v>
      </c>
      <c r="AP7" s="16" t="s">
        <v>230</v>
      </c>
      <c r="AQ7" s="16" t="s">
        <v>231</v>
      </c>
      <c r="AR7" s="16" t="s">
        <v>244</v>
      </c>
      <c r="AS7" s="16" t="s">
        <v>233</v>
      </c>
      <c r="AT7" s="16" t="s">
        <v>234</v>
      </c>
      <c r="AU7" s="16" t="s">
        <v>245</v>
      </c>
      <c r="AV7" s="122"/>
      <c r="AW7" s="16" t="s">
        <v>236</v>
      </c>
      <c r="AX7" s="16" t="s">
        <v>237</v>
      </c>
      <c r="AY7" s="16" t="s">
        <v>4677</v>
      </c>
      <c r="AZ7" s="16" t="s">
        <v>246</v>
      </c>
      <c r="BA7" s="122"/>
      <c r="BB7" s="16" t="s">
        <v>228</v>
      </c>
      <c r="BC7" s="16" t="s">
        <v>229</v>
      </c>
      <c r="BD7" s="16" t="s">
        <v>230</v>
      </c>
      <c r="BE7" s="16" t="s">
        <v>231</v>
      </c>
      <c r="BF7" s="16" t="s">
        <v>247</v>
      </c>
      <c r="BG7" s="16" t="s">
        <v>233</v>
      </c>
      <c r="BH7" s="16" t="s">
        <v>234</v>
      </c>
      <c r="BI7" s="16" t="s">
        <v>248</v>
      </c>
      <c r="BJ7" s="122"/>
      <c r="BK7" s="16" t="s">
        <v>236</v>
      </c>
      <c r="BL7" s="16" t="s">
        <v>237</v>
      </c>
      <c r="BM7" s="16" t="s">
        <v>4677</v>
      </c>
      <c r="BN7" s="16" t="s">
        <v>249</v>
      </c>
      <c r="BO7" s="122"/>
      <c r="BP7" s="16" t="s">
        <v>228</v>
      </c>
      <c r="BQ7" s="16" t="s">
        <v>229</v>
      </c>
      <c r="BR7" s="16" t="s">
        <v>230</v>
      </c>
      <c r="BS7" s="16" t="s">
        <v>231</v>
      </c>
      <c r="BT7" s="16" t="s">
        <v>987</v>
      </c>
      <c r="BU7" s="16" t="s">
        <v>233</v>
      </c>
      <c r="BV7" s="16" t="s">
        <v>234</v>
      </c>
      <c r="BW7" s="16" t="s">
        <v>988</v>
      </c>
      <c r="BX7" s="122"/>
      <c r="BY7" s="16" t="s">
        <v>236</v>
      </c>
      <c r="BZ7" s="16" t="s">
        <v>237</v>
      </c>
      <c r="CA7" s="16" t="s">
        <v>4677</v>
      </c>
      <c r="CB7" s="16" t="s">
        <v>989</v>
      </c>
      <c r="CC7" s="122"/>
      <c r="CD7" s="17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</row>
    <row r="8" spans="1:161" ht="13.5" customHeight="1">
      <c r="A8" s="15" t="s">
        <v>990</v>
      </c>
      <c r="B8" s="16">
        <v>1</v>
      </c>
      <c r="C8" s="16">
        <v>2</v>
      </c>
      <c r="D8" s="16" t="s">
        <v>79</v>
      </c>
      <c r="E8" s="16" t="s">
        <v>525</v>
      </c>
      <c r="F8" s="16" t="s">
        <v>511</v>
      </c>
      <c r="G8" s="16" t="s">
        <v>502</v>
      </c>
      <c r="H8" s="16" t="s">
        <v>526</v>
      </c>
      <c r="I8" s="16" t="s">
        <v>527</v>
      </c>
      <c r="J8" s="16" t="s">
        <v>520</v>
      </c>
      <c r="K8" s="16" t="s">
        <v>528</v>
      </c>
      <c r="L8" s="16" t="s">
        <v>529</v>
      </c>
      <c r="M8" s="16" t="s">
        <v>530</v>
      </c>
      <c r="N8" s="16" t="s">
        <v>531</v>
      </c>
      <c r="O8" s="16" t="s">
        <v>532</v>
      </c>
      <c r="P8" s="16" t="s">
        <v>533</v>
      </c>
      <c r="Q8" s="16" t="s">
        <v>504</v>
      </c>
      <c r="R8" s="16" t="s">
        <v>534</v>
      </c>
      <c r="S8" s="16" t="s">
        <v>535</v>
      </c>
      <c r="T8" s="16" t="s">
        <v>536</v>
      </c>
      <c r="U8" s="16" t="s">
        <v>991</v>
      </c>
      <c r="V8" s="16" t="s">
        <v>992</v>
      </c>
      <c r="W8" s="16" t="s">
        <v>78</v>
      </c>
      <c r="X8" s="16" t="s">
        <v>993</v>
      </c>
      <c r="Y8" s="16" t="s">
        <v>994</v>
      </c>
      <c r="Z8" s="16" t="s">
        <v>995</v>
      </c>
      <c r="AA8" s="16" t="s">
        <v>996</v>
      </c>
      <c r="AB8" s="16" t="s">
        <v>524</v>
      </c>
      <c r="AC8" s="16" t="s">
        <v>537</v>
      </c>
      <c r="AD8" s="16" t="s">
        <v>997</v>
      </c>
      <c r="AE8" s="16" t="s">
        <v>998</v>
      </c>
      <c r="AF8" s="16" t="s">
        <v>999</v>
      </c>
      <c r="AG8" s="16" t="s">
        <v>1000</v>
      </c>
      <c r="AH8" s="16" t="s">
        <v>1001</v>
      </c>
      <c r="AI8" s="16" t="s">
        <v>1002</v>
      </c>
      <c r="AJ8" s="16" t="s">
        <v>1003</v>
      </c>
      <c r="AK8" s="16" t="s">
        <v>1004</v>
      </c>
      <c r="AL8" s="16" t="s">
        <v>1005</v>
      </c>
      <c r="AM8" s="16" t="s">
        <v>1006</v>
      </c>
      <c r="AN8" s="16" t="s">
        <v>1007</v>
      </c>
      <c r="AO8" s="16" t="s">
        <v>1008</v>
      </c>
      <c r="AP8" s="16" t="s">
        <v>1009</v>
      </c>
      <c r="AQ8" s="16" t="s">
        <v>1010</v>
      </c>
      <c r="AR8" s="16" t="s">
        <v>1011</v>
      </c>
      <c r="AS8" s="16" t="s">
        <v>1012</v>
      </c>
      <c r="AT8" s="16" t="s">
        <v>1013</v>
      </c>
      <c r="AU8" s="16" t="s">
        <v>1014</v>
      </c>
      <c r="AV8" s="16" t="s">
        <v>1015</v>
      </c>
      <c r="AW8" s="16" t="s">
        <v>1016</v>
      </c>
      <c r="AX8" s="16" t="s">
        <v>1017</v>
      </c>
      <c r="AY8" s="16" t="s">
        <v>1018</v>
      </c>
      <c r="AZ8" s="16" t="s">
        <v>1019</v>
      </c>
      <c r="BA8" s="16" t="s">
        <v>1020</v>
      </c>
      <c r="BB8" s="16" t="s">
        <v>1021</v>
      </c>
      <c r="BC8" s="16" t="s">
        <v>1022</v>
      </c>
      <c r="BD8" s="16" t="s">
        <v>1023</v>
      </c>
      <c r="BE8" s="16" t="s">
        <v>1024</v>
      </c>
      <c r="BF8" s="16" t="s">
        <v>1025</v>
      </c>
      <c r="BG8" s="16" t="s">
        <v>1026</v>
      </c>
      <c r="BH8" s="16" t="s">
        <v>1027</v>
      </c>
      <c r="BI8" s="16" t="s">
        <v>1028</v>
      </c>
      <c r="BJ8" s="16" t="s">
        <v>1029</v>
      </c>
      <c r="BK8" s="16" t="s">
        <v>1030</v>
      </c>
      <c r="BL8" s="16" t="s">
        <v>1031</v>
      </c>
      <c r="BM8" s="16" t="s">
        <v>1032</v>
      </c>
      <c r="BN8" s="16" t="s">
        <v>1033</v>
      </c>
      <c r="BO8" s="16" t="s">
        <v>1034</v>
      </c>
      <c r="BP8" s="16" t="s">
        <v>1035</v>
      </c>
      <c r="BQ8" s="16" t="s">
        <v>1036</v>
      </c>
      <c r="BR8" s="16" t="s">
        <v>1037</v>
      </c>
      <c r="BS8" s="16" t="s">
        <v>1038</v>
      </c>
      <c r="BT8" s="16" t="s">
        <v>1039</v>
      </c>
      <c r="BU8" s="16" t="s">
        <v>1040</v>
      </c>
      <c r="BV8" s="16" t="s">
        <v>1041</v>
      </c>
      <c r="BW8" s="16" t="s">
        <v>1042</v>
      </c>
      <c r="BX8" s="16" t="s">
        <v>1043</v>
      </c>
      <c r="BY8" s="16" t="s">
        <v>1044</v>
      </c>
      <c r="BZ8" s="16" t="s">
        <v>1045</v>
      </c>
      <c r="CA8" s="16" t="s">
        <v>202</v>
      </c>
      <c r="CB8" s="16" t="s">
        <v>1046</v>
      </c>
      <c r="CC8" s="16" t="s">
        <v>1047</v>
      </c>
      <c r="CD8" s="17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61" ht="32.25" customHeight="1">
      <c r="A9" s="15" t="s">
        <v>1004</v>
      </c>
      <c r="B9" s="18" t="s">
        <v>1048</v>
      </c>
      <c r="C9" s="16" t="s">
        <v>556</v>
      </c>
      <c r="D9" s="20">
        <v>1965804945</v>
      </c>
      <c r="E9" s="20"/>
      <c r="F9" s="20">
        <v>3170546406</v>
      </c>
      <c r="G9" s="20">
        <v>3495497609</v>
      </c>
      <c r="H9" s="20">
        <v>8631848960</v>
      </c>
      <c r="I9" s="20">
        <v>9935755363</v>
      </c>
      <c r="J9" s="20">
        <v>286414008</v>
      </c>
      <c r="K9" s="20">
        <v>10222169371</v>
      </c>
      <c r="L9" s="20">
        <v>18854018331</v>
      </c>
      <c r="M9" s="20">
        <v>1606165426</v>
      </c>
      <c r="N9" s="20">
        <v>66176455</v>
      </c>
      <c r="O9" s="20">
        <v>116920416</v>
      </c>
      <c r="P9" s="20">
        <v>1789262297</v>
      </c>
      <c r="Q9" s="20">
        <v>20643280628</v>
      </c>
      <c r="R9" s="20">
        <v>116498340</v>
      </c>
      <c r="S9" s="20">
        <v>72883141</v>
      </c>
      <c r="T9" s="20">
        <v>1012827694</v>
      </c>
      <c r="U9" s="20">
        <v>1202209175</v>
      </c>
      <c r="V9" s="20"/>
      <c r="W9" s="20"/>
      <c r="X9" s="20"/>
      <c r="Y9" s="20">
        <v>1202209175</v>
      </c>
      <c r="Z9" s="20">
        <v>1527207294</v>
      </c>
      <c r="AA9" s="20"/>
      <c r="AB9" s="20">
        <v>315522234</v>
      </c>
      <c r="AC9" s="20">
        <v>988006842</v>
      </c>
      <c r="AD9" s="20">
        <v>2830736370</v>
      </c>
      <c r="AE9" s="20">
        <v>3018783254</v>
      </c>
      <c r="AF9" s="20">
        <v>114166224</v>
      </c>
      <c r="AG9" s="20">
        <v>3132949478</v>
      </c>
      <c r="AH9" s="20">
        <v>5963685848</v>
      </c>
      <c r="AI9" s="20">
        <v>1099997267</v>
      </c>
      <c r="AJ9" s="20">
        <v>30393903</v>
      </c>
      <c r="AK9" s="20">
        <v>58244370</v>
      </c>
      <c r="AL9" s="20">
        <v>1188635540</v>
      </c>
      <c r="AM9" s="20">
        <v>7152321388</v>
      </c>
      <c r="AN9" s="20">
        <v>322099311</v>
      </c>
      <c r="AO9" s="20"/>
      <c r="AP9" s="20">
        <v>1435585371</v>
      </c>
      <c r="AQ9" s="20">
        <v>1069876271</v>
      </c>
      <c r="AR9" s="20">
        <v>2827560953</v>
      </c>
      <c r="AS9" s="20">
        <v>6488853664</v>
      </c>
      <c r="AT9" s="20">
        <v>171099749</v>
      </c>
      <c r="AU9" s="20">
        <v>6659953413</v>
      </c>
      <c r="AV9" s="20">
        <v>9487514366</v>
      </c>
      <c r="AW9" s="20">
        <v>243323003</v>
      </c>
      <c r="AX9" s="20">
        <v>33699325</v>
      </c>
      <c r="AY9" s="20">
        <v>37225268</v>
      </c>
      <c r="AZ9" s="20">
        <v>314247596</v>
      </c>
      <c r="BA9" s="20">
        <v>9801761962</v>
      </c>
      <c r="BB9" s="20"/>
      <c r="BC9" s="20"/>
      <c r="BD9" s="20">
        <v>32548614</v>
      </c>
      <c r="BE9" s="20">
        <v>69793149</v>
      </c>
      <c r="BF9" s="20">
        <v>102341763</v>
      </c>
      <c r="BG9" s="20">
        <v>428118445</v>
      </c>
      <c r="BH9" s="20">
        <v>1148035</v>
      </c>
      <c r="BI9" s="20">
        <v>429266480</v>
      </c>
      <c r="BJ9" s="20">
        <v>531608243</v>
      </c>
      <c r="BK9" s="20">
        <v>6971563</v>
      </c>
      <c r="BL9" s="20">
        <v>194975</v>
      </c>
      <c r="BM9" s="20"/>
      <c r="BN9" s="20">
        <v>7166538</v>
      </c>
      <c r="BO9" s="20">
        <v>538774781</v>
      </c>
      <c r="BP9" s="20"/>
      <c r="BQ9" s="20"/>
      <c r="BR9" s="20">
        <v>1314007046</v>
      </c>
      <c r="BS9" s="20">
        <v>354993653</v>
      </c>
      <c r="BT9" s="20">
        <v>1669000699</v>
      </c>
      <c r="BU9" s="20"/>
      <c r="BV9" s="20"/>
      <c r="BW9" s="20"/>
      <c r="BX9" s="20">
        <v>1669000699</v>
      </c>
      <c r="BY9" s="20">
        <v>255873593</v>
      </c>
      <c r="BZ9" s="20">
        <v>1888252</v>
      </c>
      <c r="CA9" s="20">
        <v>21450778</v>
      </c>
      <c r="CB9" s="20">
        <v>279212623</v>
      </c>
      <c r="CC9" s="20">
        <v>1948213322</v>
      </c>
      <c r="CD9" s="17"/>
      <c r="CE9" s="1"/>
      <c r="CF9" s="1" t="s">
        <v>1049</v>
      </c>
      <c r="CG9" s="1" t="s">
        <v>1050</v>
      </c>
      <c r="CH9" s="1" t="s">
        <v>1051</v>
      </c>
      <c r="CI9" s="1" t="s">
        <v>1052</v>
      </c>
      <c r="CJ9" s="1" t="s">
        <v>1053</v>
      </c>
      <c r="CK9" s="1" t="s">
        <v>1054</v>
      </c>
      <c r="CL9" s="1" t="s">
        <v>1055</v>
      </c>
      <c r="CM9" s="1" t="s">
        <v>1056</v>
      </c>
      <c r="CN9" s="1" t="s">
        <v>1057</v>
      </c>
      <c r="CO9" s="1" t="s">
        <v>1058</v>
      </c>
      <c r="CP9" s="1" t="s">
        <v>1059</v>
      </c>
      <c r="CQ9" s="1" t="s">
        <v>1060</v>
      </c>
      <c r="CR9" s="1" t="s">
        <v>1061</v>
      </c>
      <c r="CS9" s="1" t="s">
        <v>1062</v>
      </c>
      <c r="CT9" s="1" t="s">
        <v>1063</v>
      </c>
      <c r="CU9" s="1" t="s">
        <v>1064</v>
      </c>
      <c r="CV9" s="1" t="s">
        <v>1065</v>
      </c>
      <c r="CW9" s="1" t="s">
        <v>1066</v>
      </c>
      <c r="CX9" s="1" t="s">
        <v>1067</v>
      </c>
      <c r="CY9" s="1" t="s">
        <v>1068</v>
      </c>
      <c r="CZ9" s="1" t="s">
        <v>1069</v>
      </c>
      <c r="DA9" s="1" t="s">
        <v>1070</v>
      </c>
      <c r="DB9" s="1" t="s">
        <v>1071</v>
      </c>
      <c r="DC9" s="1" t="s">
        <v>1072</v>
      </c>
      <c r="DD9" s="1" t="s">
        <v>1073</v>
      </c>
      <c r="DE9" s="1" t="s">
        <v>1074</v>
      </c>
      <c r="DF9" s="1" t="s">
        <v>1075</v>
      </c>
      <c r="DG9" s="1" t="s">
        <v>1076</v>
      </c>
      <c r="DH9" s="1" t="s">
        <v>1077</v>
      </c>
      <c r="DI9" s="1" t="s">
        <v>1078</v>
      </c>
      <c r="DJ9" s="1" t="s">
        <v>1079</v>
      </c>
      <c r="DK9" s="1" t="s">
        <v>1080</v>
      </c>
      <c r="DL9" s="1" t="s">
        <v>1081</v>
      </c>
      <c r="DM9" s="1" t="s">
        <v>1082</v>
      </c>
      <c r="DN9" s="1" t="s">
        <v>1083</v>
      </c>
      <c r="DO9" s="1" t="s">
        <v>1084</v>
      </c>
      <c r="DP9" s="1" t="s">
        <v>1085</v>
      </c>
      <c r="DQ9" s="1" t="s">
        <v>1086</v>
      </c>
      <c r="DR9" s="1" t="s">
        <v>1087</v>
      </c>
      <c r="DS9" s="1" t="s">
        <v>1088</v>
      </c>
      <c r="DT9" s="1" t="s">
        <v>1089</v>
      </c>
      <c r="DU9" s="1" t="s">
        <v>1090</v>
      </c>
      <c r="DV9" s="1" t="s">
        <v>1091</v>
      </c>
      <c r="DW9" s="1" t="s">
        <v>1092</v>
      </c>
      <c r="DX9" s="1" t="s">
        <v>1093</v>
      </c>
      <c r="DY9" s="1" t="s">
        <v>1094</v>
      </c>
      <c r="DZ9" s="1" t="s">
        <v>1095</v>
      </c>
      <c r="EA9" s="1" t="s">
        <v>1096</v>
      </c>
      <c r="EB9" s="1" t="s">
        <v>1097</v>
      </c>
      <c r="EC9" s="1" t="s">
        <v>1098</v>
      </c>
      <c r="ED9" s="1" t="s">
        <v>1099</v>
      </c>
      <c r="EE9" s="1" t="s">
        <v>1100</v>
      </c>
      <c r="EF9" s="1" t="s">
        <v>1101</v>
      </c>
      <c r="EG9" s="1" t="s">
        <v>1102</v>
      </c>
      <c r="EH9" s="1" t="s">
        <v>1103</v>
      </c>
      <c r="EI9" s="1" t="s">
        <v>1104</v>
      </c>
      <c r="EJ9" s="1" t="s">
        <v>1105</v>
      </c>
      <c r="EK9" s="1" t="s">
        <v>1106</v>
      </c>
      <c r="EL9" s="1" t="s">
        <v>1107</v>
      </c>
      <c r="EM9" s="1" t="s">
        <v>1108</v>
      </c>
      <c r="EN9" s="1" t="s">
        <v>1109</v>
      </c>
      <c r="EO9" s="1" t="s">
        <v>1110</v>
      </c>
      <c r="EP9" s="1" t="s">
        <v>1111</v>
      </c>
      <c r="EQ9" s="1" t="s">
        <v>1112</v>
      </c>
      <c r="ER9" s="1" t="s">
        <v>1113</v>
      </c>
      <c r="ES9" s="1" t="s">
        <v>1114</v>
      </c>
      <c r="ET9" s="1" t="s">
        <v>1115</v>
      </c>
      <c r="EU9" s="1" t="s">
        <v>1116</v>
      </c>
      <c r="EV9" s="1" t="s">
        <v>1117</v>
      </c>
      <c r="EW9" s="1" t="s">
        <v>1118</v>
      </c>
      <c r="EX9" s="1" t="s">
        <v>1119</v>
      </c>
      <c r="EY9" s="1" t="s">
        <v>1120</v>
      </c>
      <c r="EZ9" s="1" t="s">
        <v>1121</v>
      </c>
      <c r="FA9" s="1" t="s">
        <v>1122</v>
      </c>
      <c r="FB9" s="1" t="s">
        <v>1123</v>
      </c>
      <c r="FC9" s="1" t="s">
        <v>1124</v>
      </c>
      <c r="FD9" s="1" t="s">
        <v>1125</v>
      </c>
      <c r="FE9" s="1" t="s">
        <v>1126</v>
      </c>
    </row>
    <row r="10" spans="1:161" ht="23.25" customHeight="1">
      <c r="A10" s="15"/>
      <c r="B10" s="18" t="s">
        <v>1127</v>
      </c>
      <c r="C10" s="16" t="s">
        <v>575</v>
      </c>
      <c r="D10" s="20">
        <v>482243893</v>
      </c>
      <c r="E10" s="20"/>
      <c r="F10" s="20">
        <v>1980863315</v>
      </c>
      <c r="G10" s="20">
        <v>2202457079</v>
      </c>
      <c r="H10" s="20">
        <v>4665564287</v>
      </c>
      <c r="I10" s="20">
        <v>6727237539</v>
      </c>
      <c r="J10" s="20">
        <v>161596417</v>
      </c>
      <c r="K10" s="20">
        <v>6888833956</v>
      </c>
      <c r="L10" s="20">
        <v>11554398243</v>
      </c>
      <c r="M10" s="20">
        <v>846068186</v>
      </c>
      <c r="N10" s="20">
        <v>36105003</v>
      </c>
      <c r="O10" s="20">
        <v>29966730</v>
      </c>
      <c r="P10" s="20">
        <v>912139919</v>
      </c>
      <c r="Q10" s="20">
        <v>12466538162</v>
      </c>
      <c r="R10" s="20">
        <v>93531140</v>
      </c>
      <c r="S10" s="20">
        <v>63260044</v>
      </c>
      <c r="T10" s="20">
        <v>820310973</v>
      </c>
      <c r="U10" s="20">
        <v>977102157</v>
      </c>
      <c r="V10" s="20"/>
      <c r="W10" s="20"/>
      <c r="X10" s="20"/>
      <c r="Y10" s="20">
        <v>977102157</v>
      </c>
      <c r="Z10" s="20">
        <v>369282964</v>
      </c>
      <c r="AA10" s="20"/>
      <c r="AB10" s="20">
        <v>258043005</v>
      </c>
      <c r="AC10" s="20">
        <v>634368837</v>
      </c>
      <c r="AD10" s="20">
        <v>1261694806</v>
      </c>
      <c r="AE10" s="20">
        <v>2589343019</v>
      </c>
      <c r="AF10" s="20">
        <v>66552497</v>
      </c>
      <c r="AG10" s="20">
        <v>2655895516</v>
      </c>
      <c r="AH10" s="20">
        <v>3917590322</v>
      </c>
      <c r="AI10" s="20">
        <v>605568807</v>
      </c>
      <c r="AJ10" s="20">
        <v>17560494</v>
      </c>
      <c r="AK10" s="20">
        <v>18456333</v>
      </c>
      <c r="AL10" s="20">
        <v>641585634</v>
      </c>
      <c r="AM10" s="20">
        <v>4559175956</v>
      </c>
      <c r="AN10" s="20">
        <v>19429789</v>
      </c>
      <c r="AO10" s="20"/>
      <c r="AP10" s="20">
        <v>969306025</v>
      </c>
      <c r="AQ10" s="20">
        <v>550551954</v>
      </c>
      <c r="AR10" s="20">
        <v>1539287768</v>
      </c>
      <c r="AS10" s="20">
        <v>3934424283</v>
      </c>
      <c r="AT10" s="20">
        <v>94297208</v>
      </c>
      <c r="AU10" s="20">
        <v>4028721491</v>
      </c>
      <c r="AV10" s="20">
        <v>5568009259</v>
      </c>
      <c r="AW10" s="20">
        <v>119391050</v>
      </c>
      <c r="AX10" s="20">
        <v>17283808</v>
      </c>
      <c r="AY10" s="20">
        <v>6270691</v>
      </c>
      <c r="AZ10" s="20">
        <v>142945549</v>
      </c>
      <c r="BA10" s="20">
        <v>5710954808</v>
      </c>
      <c r="BB10" s="20"/>
      <c r="BC10" s="20"/>
      <c r="BD10" s="20">
        <v>9097112</v>
      </c>
      <c r="BE10" s="20">
        <v>24636219</v>
      </c>
      <c r="BF10" s="20">
        <v>33733331</v>
      </c>
      <c r="BG10" s="20">
        <v>203470237</v>
      </c>
      <c r="BH10" s="20">
        <v>746712</v>
      </c>
      <c r="BI10" s="20">
        <v>204216949</v>
      </c>
      <c r="BJ10" s="20">
        <v>237950280</v>
      </c>
      <c r="BK10" s="20">
        <v>2600829</v>
      </c>
      <c r="BL10" s="20">
        <v>107942</v>
      </c>
      <c r="BM10" s="20"/>
      <c r="BN10" s="20">
        <v>2708771</v>
      </c>
      <c r="BO10" s="20">
        <v>240659051</v>
      </c>
      <c r="BP10" s="20"/>
      <c r="BQ10" s="20"/>
      <c r="BR10" s="20">
        <v>681157129</v>
      </c>
      <c r="BS10" s="20">
        <v>172589096</v>
      </c>
      <c r="BT10" s="20">
        <v>853746225</v>
      </c>
      <c r="BU10" s="20"/>
      <c r="BV10" s="20"/>
      <c r="BW10" s="20"/>
      <c r="BX10" s="20">
        <v>853746225</v>
      </c>
      <c r="BY10" s="20">
        <v>118507500</v>
      </c>
      <c r="BZ10" s="20">
        <v>1152759</v>
      </c>
      <c r="CA10" s="20">
        <v>5239706</v>
      </c>
      <c r="CB10" s="20">
        <v>124899965</v>
      </c>
      <c r="CC10" s="20">
        <v>978646190</v>
      </c>
      <c r="CD10" s="17"/>
      <c r="CE10" s="1"/>
      <c r="CF10" s="1" t="s">
        <v>1128</v>
      </c>
      <c r="CG10" s="1" t="s">
        <v>1129</v>
      </c>
      <c r="CH10" s="1" t="s">
        <v>1130</v>
      </c>
      <c r="CI10" s="1" t="s">
        <v>1131</v>
      </c>
      <c r="CJ10" s="1" t="s">
        <v>1132</v>
      </c>
      <c r="CK10" s="1" t="s">
        <v>1133</v>
      </c>
      <c r="CL10" s="1" t="s">
        <v>1134</v>
      </c>
      <c r="CM10" s="1" t="s">
        <v>1135</v>
      </c>
      <c r="CN10" s="1" t="s">
        <v>1136</v>
      </c>
      <c r="CO10" s="1" t="s">
        <v>1137</v>
      </c>
      <c r="CP10" s="1" t="s">
        <v>1138</v>
      </c>
      <c r="CQ10" s="1" t="s">
        <v>1139</v>
      </c>
      <c r="CR10" s="1" t="s">
        <v>1140</v>
      </c>
      <c r="CS10" s="1" t="s">
        <v>1141</v>
      </c>
      <c r="CT10" s="1" t="s">
        <v>1142</v>
      </c>
      <c r="CU10" s="1" t="s">
        <v>1143</v>
      </c>
      <c r="CV10" s="1" t="s">
        <v>1144</v>
      </c>
      <c r="CW10" s="1" t="s">
        <v>1145</v>
      </c>
      <c r="CX10" s="1" t="s">
        <v>1146</v>
      </c>
      <c r="CY10" s="1" t="s">
        <v>1147</v>
      </c>
      <c r="CZ10" s="1" t="s">
        <v>1148</v>
      </c>
      <c r="DA10" s="1" t="s">
        <v>1149</v>
      </c>
      <c r="DB10" s="1" t="s">
        <v>1150</v>
      </c>
      <c r="DC10" s="1" t="s">
        <v>1151</v>
      </c>
      <c r="DD10" s="1" t="s">
        <v>1152</v>
      </c>
      <c r="DE10" s="1" t="s">
        <v>1153</v>
      </c>
      <c r="DF10" s="1" t="s">
        <v>1154</v>
      </c>
      <c r="DG10" s="1" t="s">
        <v>1155</v>
      </c>
      <c r="DH10" s="1" t="s">
        <v>1156</v>
      </c>
      <c r="DI10" s="1" t="s">
        <v>1157</v>
      </c>
      <c r="DJ10" s="1" t="s">
        <v>1158</v>
      </c>
      <c r="DK10" s="1" t="s">
        <v>1159</v>
      </c>
      <c r="DL10" s="1" t="s">
        <v>1160</v>
      </c>
      <c r="DM10" s="1" t="s">
        <v>1161</v>
      </c>
      <c r="DN10" s="1" t="s">
        <v>1162</v>
      </c>
      <c r="DO10" s="1" t="s">
        <v>1163</v>
      </c>
      <c r="DP10" s="1" t="s">
        <v>1164</v>
      </c>
      <c r="DQ10" s="1" t="s">
        <v>1165</v>
      </c>
      <c r="DR10" s="1" t="s">
        <v>1166</v>
      </c>
      <c r="DS10" s="1" t="s">
        <v>1167</v>
      </c>
      <c r="DT10" s="1" t="s">
        <v>1168</v>
      </c>
      <c r="DU10" s="1" t="s">
        <v>1169</v>
      </c>
      <c r="DV10" s="1" t="s">
        <v>1170</v>
      </c>
      <c r="DW10" s="1" t="s">
        <v>1171</v>
      </c>
      <c r="DX10" s="1" t="s">
        <v>1172</v>
      </c>
      <c r="DY10" s="1" t="s">
        <v>1173</v>
      </c>
      <c r="DZ10" s="1" t="s">
        <v>1174</v>
      </c>
      <c r="EA10" s="1" t="s">
        <v>1175</v>
      </c>
      <c r="EB10" s="1" t="s">
        <v>1176</v>
      </c>
      <c r="EC10" s="1" t="s">
        <v>1177</v>
      </c>
      <c r="ED10" s="1" t="s">
        <v>1178</v>
      </c>
      <c r="EE10" s="1" t="s">
        <v>1179</v>
      </c>
      <c r="EF10" s="1" t="s">
        <v>1180</v>
      </c>
      <c r="EG10" s="1" t="s">
        <v>1181</v>
      </c>
      <c r="EH10" s="1" t="s">
        <v>1182</v>
      </c>
      <c r="EI10" s="1" t="s">
        <v>1183</v>
      </c>
      <c r="EJ10" s="1" t="s">
        <v>1184</v>
      </c>
      <c r="EK10" s="1" t="s">
        <v>1185</v>
      </c>
      <c r="EL10" s="1" t="s">
        <v>1186</v>
      </c>
      <c r="EM10" s="1" t="s">
        <v>1187</v>
      </c>
      <c r="EN10" s="1" t="s">
        <v>1188</v>
      </c>
      <c r="EO10" s="1" t="s">
        <v>1189</v>
      </c>
      <c r="EP10" s="1" t="s">
        <v>1190</v>
      </c>
      <c r="EQ10" s="1" t="s">
        <v>1191</v>
      </c>
      <c r="ER10" s="1" t="s">
        <v>1192</v>
      </c>
      <c r="ES10" s="1" t="s">
        <v>1193</v>
      </c>
      <c r="ET10" s="1" t="s">
        <v>1194</v>
      </c>
      <c r="EU10" s="1" t="s">
        <v>1195</v>
      </c>
      <c r="EV10" s="1" t="s">
        <v>1196</v>
      </c>
      <c r="EW10" s="1" t="s">
        <v>1197</v>
      </c>
      <c r="EX10" s="1" t="s">
        <v>1198</v>
      </c>
      <c r="EY10" s="1" t="s">
        <v>1199</v>
      </c>
      <c r="EZ10" s="1" t="s">
        <v>1200</v>
      </c>
      <c r="FA10" s="1" t="s">
        <v>1201</v>
      </c>
      <c r="FB10" s="1" t="s">
        <v>1202</v>
      </c>
      <c r="FC10" s="1" t="s">
        <v>1203</v>
      </c>
      <c r="FD10" s="1" t="s">
        <v>1204</v>
      </c>
      <c r="FE10" s="1" t="s">
        <v>1205</v>
      </c>
    </row>
    <row r="11" spans="1:161" ht="13.5" customHeight="1">
      <c r="A11" s="15"/>
      <c r="B11" s="21" t="s">
        <v>1206</v>
      </c>
      <c r="C11" s="16" t="s">
        <v>593</v>
      </c>
      <c r="D11" s="19">
        <v>371425517</v>
      </c>
      <c r="E11" s="19"/>
      <c r="F11" s="19">
        <v>1533500281</v>
      </c>
      <c r="G11" s="19">
        <v>1685809212</v>
      </c>
      <c r="H11" s="20">
        <v>3590735010</v>
      </c>
      <c r="I11" s="19">
        <v>5198075596</v>
      </c>
      <c r="J11" s="19">
        <v>125058982</v>
      </c>
      <c r="K11" s="20">
        <v>5323134578</v>
      </c>
      <c r="L11" s="20">
        <v>8913869588</v>
      </c>
      <c r="M11" s="19">
        <v>656043876</v>
      </c>
      <c r="N11" s="19">
        <v>27951944</v>
      </c>
      <c r="O11" s="19">
        <v>23899203</v>
      </c>
      <c r="P11" s="20">
        <v>707895023</v>
      </c>
      <c r="Q11" s="20">
        <v>9621764611</v>
      </c>
      <c r="R11" s="19">
        <v>71965143</v>
      </c>
      <c r="S11" s="19">
        <v>51000274</v>
      </c>
      <c r="T11" s="19">
        <v>626256222</v>
      </c>
      <c r="U11" s="20">
        <v>749221639</v>
      </c>
      <c r="V11" s="19"/>
      <c r="W11" s="19"/>
      <c r="X11" s="20"/>
      <c r="Y11" s="20">
        <v>749221639</v>
      </c>
      <c r="Z11" s="19">
        <v>284371765</v>
      </c>
      <c r="AA11" s="19"/>
      <c r="AB11" s="19">
        <v>199577109</v>
      </c>
      <c r="AC11" s="19">
        <v>487696460</v>
      </c>
      <c r="AD11" s="20">
        <v>971645334</v>
      </c>
      <c r="AE11" s="19">
        <v>2002001191</v>
      </c>
      <c r="AF11" s="19">
        <v>51125855</v>
      </c>
      <c r="AG11" s="20">
        <v>2053127046</v>
      </c>
      <c r="AH11" s="20">
        <v>3024772380</v>
      </c>
      <c r="AI11" s="19">
        <v>470325500</v>
      </c>
      <c r="AJ11" s="19">
        <v>13524851</v>
      </c>
      <c r="AK11" s="19">
        <v>14900434</v>
      </c>
      <c r="AL11" s="20">
        <v>498750785</v>
      </c>
      <c r="AM11" s="20">
        <v>3523523165</v>
      </c>
      <c r="AN11" s="19">
        <v>15088609</v>
      </c>
      <c r="AO11" s="19"/>
      <c r="AP11" s="19">
        <v>750144788</v>
      </c>
      <c r="AQ11" s="19">
        <v>420388524</v>
      </c>
      <c r="AR11" s="20">
        <v>1185621921</v>
      </c>
      <c r="AS11" s="19">
        <v>3038707979</v>
      </c>
      <c r="AT11" s="19">
        <v>73360960</v>
      </c>
      <c r="AU11" s="20">
        <v>3112068939</v>
      </c>
      <c r="AV11" s="20">
        <v>4297690860</v>
      </c>
      <c r="AW11" s="19">
        <v>91953945</v>
      </c>
      <c r="AX11" s="19">
        <v>13459165</v>
      </c>
      <c r="AY11" s="19">
        <v>4921241</v>
      </c>
      <c r="AZ11" s="20">
        <v>110334351</v>
      </c>
      <c r="BA11" s="20">
        <v>4408025211</v>
      </c>
      <c r="BB11" s="19"/>
      <c r="BC11" s="19"/>
      <c r="BD11" s="19">
        <v>6874172</v>
      </c>
      <c r="BE11" s="19">
        <v>19012799</v>
      </c>
      <c r="BF11" s="20">
        <v>25886971</v>
      </c>
      <c r="BG11" s="19">
        <v>157366426</v>
      </c>
      <c r="BH11" s="19">
        <v>572167</v>
      </c>
      <c r="BI11" s="20">
        <v>157938593</v>
      </c>
      <c r="BJ11" s="20">
        <v>183825564</v>
      </c>
      <c r="BK11" s="19">
        <v>1962338</v>
      </c>
      <c r="BL11" s="19">
        <v>82552</v>
      </c>
      <c r="BM11" s="19"/>
      <c r="BN11" s="20">
        <v>2044890</v>
      </c>
      <c r="BO11" s="20">
        <v>185870454</v>
      </c>
      <c r="BP11" s="19"/>
      <c r="BQ11" s="19"/>
      <c r="BR11" s="19">
        <v>525903938</v>
      </c>
      <c r="BS11" s="19">
        <v>132455207</v>
      </c>
      <c r="BT11" s="20">
        <v>658359145</v>
      </c>
      <c r="BU11" s="19"/>
      <c r="BV11" s="19"/>
      <c r="BW11" s="20"/>
      <c r="BX11" s="20">
        <v>658359145</v>
      </c>
      <c r="BY11" s="19">
        <v>91802093</v>
      </c>
      <c r="BZ11" s="19">
        <v>885376</v>
      </c>
      <c r="CA11" s="19">
        <v>4077528</v>
      </c>
      <c r="CB11" s="20">
        <v>96764997</v>
      </c>
      <c r="CC11" s="20">
        <v>755124142</v>
      </c>
      <c r="CD11" s="17"/>
      <c r="CE11" s="1"/>
      <c r="CF11" s="1" t="s">
        <v>1207</v>
      </c>
      <c r="CG11" s="1" t="s">
        <v>1208</v>
      </c>
      <c r="CH11" s="1" t="s">
        <v>1209</v>
      </c>
      <c r="CI11" s="1" t="s">
        <v>1210</v>
      </c>
      <c r="CJ11" s="1" t="s">
        <v>1211</v>
      </c>
      <c r="CK11" s="1" t="s">
        <v>1212</v>
      </c>
      <c r="CL11" s="1" t="s">
        <v>1213</v>
      </c>
      <c r="CM11" s="1" t="s">
        <v>1214</v>
      </c>
      <c r="CN11" s="1" t="s">
        <v>1215</v>
      </c>
      <c r="CO11" s="1" t="s">
        <v>1216</v>
      </c>
      <c r="CP11" s="1" t="s">
        <v>1217</v>
      </c>
      <c r="CQ11" s="1" t="s">
        <v>1218</v>
      </c>
      <c r="CR11" s="1" t="s">
        <v>1219</v>
      </c>
      <c r="CS11" s="1" t="s">
        <v>1220</v>
      </c>
      <c r="CT11" s="1" t="s">
        <v>1221</v>
      </c>
      <c r="CU11" s="1" t="s">
        <v>1222</v>
      </c>
      <c r="CV11" s="1" t="s">
        <v>1223</v>
      </c>
      <c r="CW11" s="1" t="s">
        <v>1224</v>
      </c>
      <c r="CX11" s="1" t="s">
        <v>1225</v>
      </c>
      <c r="CY11" s="1" t="s">
        <v>1226</v>
      </c>
      <c r="CZ11" s="1" t="s">
        <v>1227</v>
      </c>
      <c r="DA11" s="1" t="s">
        <v>1228</v>
      </c>
      <c r="DB11" s="1" t="s">
        <v>1229</v>
      </c>
      <c r="DC11" s="1" t="s">
        <v>1230</v>
      </c>
      <c r="DD11" s="1" t="s">
        <v>1231</v>
      </c>
      <c r="DE11" s="1" t="s">
        <v>1232</v>
      </c>
      <c r="DF11" s="1" t="s">
        <v>1233</v>
      </c>
      <c r="DG11" s="1" t="s">
        <v>1234</v>
      </c>
      <c r="DH11" s="1" t="s">
        <v>1235</v>
      </c>
      <c r="DI11" s="1" t="s">
        <v>1236</v>
      </c>
      <c r="DJ11" s="1" t="s">
        <v>1237</v>
      </c>
      <c r="DK11" s="1" t="s">
        <v>1238</v>
      </c>
      <c r="DL11" s="1" t="s">
        <v>1239</v>
      </c>
      <c r="DM11" s="1" t="s">
        <v>1240</v>
      </c>
      <c r="DN11" s="1" t="s">
        <v>1241</v>
      </c>
      <c r="DO11" s="1" t="s">
        <v>1242</v>
      </c>
      <c r="DP11" s="1" t="s">
        <v>1243</v>
      </c>
      <c r="DQ11" s="1" t="s">
        <v>1244</v>
      </c>
      <c r="DR11" s="1" t="s">
        <v>1245</v>
      </c>
      <c r="DS11" s="1" t="s">
        <v>1246</v>
      </c>
      <c r="DT11" s="1" t="s">
        <v>1247</v>
      </c>
      <c r="DU11" s="1" t="s">
        <v>1248</v>
      </c>
      <c r="DV11" s="1" t="s">
        <v>1249</v>
      </c>
      <c r="DW11" s="1" t="s">
        <v>1250</v>
      </c>
      <c r="DX11" s="1" t="s">
        <v>1251</v>
      </c>
      <c r="DY11" s="1" t="s">
        <v>1252</v>
      </c>
      <c r="DZ11" s="1" t="s">
        <v>1253</v>
      </c>
      <c r="EA11" s="1" t="s">
        <v>1254</v>
      </c>
      <c r="EB11" s="1" t="s">
        <v>1255</v>
      </c>
      <c r="EC11" s="1" t="s">
        <v>1256</v>
      </c>
      <c r="ED11" s="1" t="s">
        <v>1257</v>
      </c>
      <c r="EE11" s="1" t="s">
        <v>1258</v>
      </c>
      <c r="EF11" s="1" t="s">
        <v>1259</v>
      </c>
      <c r="EG11" s="1" t="s">
        <v>1260</v>
      </c>
      <c r="EH11" s="1" t="s">
        <v>1261</v>
      </c>
      <c r="EI11" s="1" t="s">
        <v>1262</v>
      </c>
      <c r="EJ11" s="1" t="s">
        <v>1263</v>
      </c>
      <c r="EK11" s="1" t="s">
        <v>1264</v>
      </c>
      <c r="EL11" s="1" t="s">
        <v>1265</v>
      </c>
      <c r="EM11" s="1" t="s">
        <v>1266</v>
      </c>
      <c r="EN11" s="1" t="s">
        <v>1267</v>
      </c>
      <c r="EO11" s="1" t="s">
        <v>1268</v>
      </c>
      <c r="EP11" s="1" t="s">
        <v>1269</v>
      </c>
      <c r="EQ11" s="1" t="s">
        <v>1270</v>
      </c>
      <c r="ER11" s="1" t="s">
        <v>1271</v>
      </c>
      <c r="ES11" s="1" t="s">
        <v>1272</v>
      </c>
      <c r="ET11" s="1" t="s">
        <v>1273</v>
      </c>
      <c r="EU11" s="1" t="s">
        <v>1274</v>
      </c>
      <c r="EV11" s="1" t="s">
        <v>1275</v>
      </c>
      <c r="EW11" s="1" t="s">
        <v>1276</v>
      </c>
      <c r="EX11" s="1" t="s">
        <v>1277</v>
      </c>
      <c r="EY11" s="1" t="s">
        <v>1278</v>
      </c>
      <c r="EZ11" s="1" t="s">
        <v>1279</v>
      </c>
      <c r="FA11" s="1" t="s">
        <v>1280</v>
      </c>
      <c r="FB11" s="1" t="s">
        <v>1281</v>
      </c>
      <c r="FC11" s="1" t="s">
        <v>1282</v>
      </c>
      <c r="FD11" s="1" t="s">
        <v>1283</v>
      </c>
      <c r="FE11" s="1" t="s">
        <v>1284</v>
      </c>
    </row>
    <row r="12" spans="1:161" ht="13.5" customHeight="1">
      <c r="A12" s="15"/>
      <c r="B12" s="21" t="s">
        <v>1285</v>
      </c>
      <c r="C12" s="16" t="s">
        <v>611</v>
      </c>
      <c r="D12" s="19">
        <v>0</v>
      </c>
      <c r="E12" s="19"/>
      <c r="F12" s="19">
        <v>902154</v>
      </c>
      <c r="G12" s="19">
        <v>6022067</v>
      </c>
      <c r="H12" s="20">
        <v>6924221</v>
      </c>
      <c r="I12" s="19">
        <v>1294059</v>
      </c>
      <c r="J12" s="19">
        <v>0</v>
      </c>
      <c r="K12" s="20">
        <v>1294059</v>
      </c>
      <c r="L12" s="20">
        <v>8218280</v>
      </c>
      <c r="M12" s="19">
        <v>3223329</v>
      </c>
      <c r="N12" s="19">
        <v>23482</v>
      </c>
      <c r="O12" s="19">
        <v>59814</v>
      </c>
      <c r="P12" s="20">
        <v>3306625</v>
      </c>
      <c r="Q12" s="20">
        <v>11524905</v>
      </c>
      <c r="R12" s="19"/>
      <c r="S12" s="19">
        <v>24191</v>
      </c>
      <c r="T12" s="19">
        <v>418258</v>
      </c>
      <c r="U12" s="20">
        <v>442449</v>
      </c>
      <c r="V12" s="19"/>
      <c r="W12" s="19"/>
      <c r="X12" s="20"/>
      <c r="Y12" s="20">
        <v>442449</v>
      </c>
      <c r="Z12" s="19"/>
      <c r="AA12" s="19"/>
      <c r="AB12" s="19">
        <v>173027</v>
      </c>
      <c r="AC12" s="19">
        <v>2143787</v>
      </c>
      <c r="AD12" s="20">
        <v>2316814</v>
      </c>
      <c r="AE12" s="19">
        <v>348270</v>
      </c>
      <c r="AF12" s="19"/>
      <c r="AG12" s="20">
        <v>348270</v>
      </c>
      <c r="AH12" s="20">
        <v>2665084</v>
      </c>
      <c r="AI12" s="19">
        <v>1917481</v>
      </c>
      <c r="AJ12" s="19">
        <v>20574</v>
      </c>
      <c r="AK12" s="19">
        <v>35049</v>
      </c>
      <c r="AL12" s="20">
        <v>1973104</v>
      </c>
      <c r="AM12" s="20">
        <v>4638188</v>
      </c>
      <c r="AN12" s="19">
        <v>0</v>
      </c>
      <c r="AO12" s="19"/>
      <c r="AP12" s="19">
        <v>469722</v>
      </c>
      <c r="AQ12" s="19">
        <v>3186501</v>
      </c>
      <c r="AR12" s="20">
        <v>3656223</v>
      </c>
      <c r="AS12" s="19">
        <v>922265</v>
      </c>
      <c r="AT12" s="19">
        <v>0</v>
      </c>
      <c r="AU12" s="20">
        <v>922265</v>
      </c>
      <c r="AV12" s="20">
        <v>4578488</v>
      </c>
      <c r="AW12" s="19">
        <v>1041640</v>
      </c>
      <c r="AX12" s="19">
        <v>2881</v>
      </c>
      <c r="AY12" s="19">
        <v>6250</v>
      </c>
      <c r="AZ12" s="20">
        <v>1050771</v>
      </c>
      <c r="BA12" s="20">
        <v>5629259</v>
      </c>
      <c r="BB12" s="19"/>
      <c r="BC12" s="19"/>
      <c r="BD12" s="19">
        <v>5100</v>
      </c>
      <c r="BE12" s="19">
        <v>86483</v>
      </c>
      <c r="BF12" s="20">
        <v>91583</v>
      </c>
      <c r="BG12" s="19">
        <v>23524</v>
      </c>
      <c r="BH12" s="19"/>
      <c r="BI12" s="20">
        <v>23524</v>
      </c>
      <c r="BJ12" s="20">
        <v>115107</v>
      </c>
      <c r="BK12" s="19">
        <v>1138</v>
      </c>
      <c r="BL12" s="19">
        <v>27</v>
      </c>
      <c r="BM12" s="19"/>
      <c r="BN12" s="20">
        <v>1165</v>
      </c>
      <c r="BO12" s="20">
        <v>116272</v>
      </c>
      <c r="BP12" s="19"/>
      <c r="BQ12" s="19"/>
      <c r="BR12" s="19">
        <v>230114</v>
      </c>
      <c r="BS12" s="19">
        <v>187038</v>
      </c>
      <c r="BT12" s="20">
        <v>417152</v>
      </c>
      <c r="BU12" s="19"/>
      <c r="BV12" s="19"/>
      <c r="BW12" s="20"/>
      <c r="BX12" s="20">
        <v>417152</v>
      </c>
      <c r="BY12" s="19">
        <v>263070</v>
      </c>
      <c r="BZ12" s="19"/>
      <c r="CA12" s="19">
        <v>18515</v>
      </c>
      <c r="CB12" s="20">
        <v>281585</v>
      </c>
      <c r="CC12" s="20">
        <v>698737</v>
      </c>
      <c r="CD12" s="17"/>
      <c r="CE12" s="1"/>
      <c r="CF12" s="1" t="s">
        <v>1286</v>
      </c>
      <c r="CG12" s="1" t="s">
        <v>1287</v>
      </c>
      <c r="CH12" s="1" t="s">
        <v>1288</v>
      </c>
      <c r="CI12" s="1" t="s">
        <v>1289</v>
      </c>
      <c r="CJ12" s="1" t="s">
        <v>1290</v>
      </c>
      <c r="CK12" s="1" t="s">
        <v>1291</v>
      </c>
      <c r="CL12" s="1" t="s">
        <v>1292</v>
      </c>
      <c r="CM12" s="1" t="s">
        <v>1293</v>
      </c>
      <c r="CN12" s="1" t="s">
        <v>1294</v>
      </c>
      <c r="CO12" s="1" t="s">
        <v>1295</v>
      </c>
      <c r="CP12" s="1" t="s">
        <v>1296</v>
      </c>
      <c r="CQ12" s="1" t="s">
        <v>1297</v>
      </c>
      <c r="CR12" s="1" t="s">
        <v>1298</v>
      </c>
      <c r="CS12" s="1" t="s">
        <v>1299</v>
      </c>
      <c r="CT12" s="1" t="s">
        <v>1300</v>
      </c>
      <c r="CU12" s="1" t="s">
        <v>1301</v>
      </c>
      <c r="CV12" s="1" t="s">
        <v>250</v>
      </c>
      <c r="CW12" s="1" t="s">
        <v>251</v>
      </c>
      <c r="CX12" s="1" t="s">
        <v>252</v>
      </c>
      <c r="CY12" s="1" t="s">
        <v>253</v>
      </c>
      <c r="CZ12" s="1" t="s">
        <v>254</v>
      </c>
      <c r="DA12" s="1" t="s">
        <v>255</v>
      </c>
      <c r="DB12" s="1" t="s">
        <v>256</v>
      </c>
      <c r="DC12" s="1" t="s">
        <v>257</v>
      </c>
      <c r="DD12" s="1" t="s">
        <v>258</v>
      </c>
      <c r="DE12" s="1" t="s">
        <v>259</v>
      </c>
      <c r="DF12" s="1" t="s">
        <v>260</v>
      </c>
      <c r="DG12" s="1" t="s">
        <v>261</v>
      </c>
      <c r="DH12" s="1" t="s">
        <v>262</v>
      </c>
      <c r="DI12" s="1" t="s">
        <v>263</v>
      </c>
      <c r="DJ12" s="1" t="s">
        <v>264</v>
      </c>
      <c r="DK12" s="1" t="s">
        <v>265</v>
      </c>
      <c r="DL12" s="1" t="s">
        <v>266</v>
      </c>
      <c r="DM12" s="1" t="s">
        <v>267</v>
      </c>
      <c r="DN12" s="1" t="s">
        <v>268</v>
      </c>
      <c r="DO12" s="1" t="s">
        <v>269</v>
      </c>
      <c r="DP12" s="1" t="s">
        <v>270</v>
      </c>
      <c r="DQ12" s="1" t="s">
        <v>271</v>
      </c>
      <c r="DR12" s="1" t="s">
        <v>272</v>
      </c>
      <c r="DS12" s="1" t="s">
        <v>273</v>
      </c>
      <c r="DT12" s="1" t="s">
        <v>274</v>
      </c>
      <c r="DU12" s="1" t="s">
        <v>275</v>
      </c>
      <c r="DV12" s="1" t="s">
        <v>276</v>
      </c>
      <c r="DW12" s="1" t="s">
        <v>277</v>
      </c>
      <c r="DX12" s="1" t="s">
        <v>278</v>
      </c>
      <c r="DY12" s="1" t="s">
        <v>279</v>
      </c>
      <c r="DZ12" s="1" t="s">
        <v>280</v>
      </c>
      <c r="EA12" s="1" t="s">
        <v>281</v>
      </c>
      <c r="EB12" s="1" t="s">
        <v>282</v>
      </c>
      <c r="EC12" s="1" t="s">
        <v>283</v>
      </c>
      <c r="ED12" s="1" t="s">
        <v>284</v>
      </c>
      <c r="EE12" s="1" t="s">
        <v>285</v>
      </c>
      <c r="EF12" s="1" t="s">
        <v>286</v>
      </c>
      <c r="EG12" s="1" t="s">
        <v>287</v>
      </c>
      <c r="EH12" s="1" t="s">
        <v>288</v>
      </c>
      <c r="EI12" s="1" t="s">
        <v>289</v>
      </c>
      <c r="EJ12" s="1" t="s">
        <v>290</v>
      </c>
      <c r="EK12" s="1" t="s">
        <v>291</v>
      </c>
      <c r="EL12" s="1" t="s">
        <v>292</v>
      </c>
      <c r="EM12" s="1" t="s">
        <v>293</v>
      </c>
      <c r="EN12" s="1" t="s">
        <v>294</v>
      </c>
      <c r="EO12" s="1" t="s">
        <v>295</v>
      </c>
      <c r="EP12" s="1" t="s">
        <v>296</v>
      </c>
      <c r="EQ12" s="1" t="s">
        <v>297</v>
      </c>
      <c r="ER12" s="1" t="s">
        <v>298</v>
      </c>
      <c r="ES12" s="1" t="s">
        <v>299</v>
      </c>
      <c r="ET12" s="1" t="s">
        <v>300</v>
      </c>
      <c r="EU12" s="1" t="s">
        <v>301</v>
      </c>
      <c r="EV12" s="1" t="s">
        <v>302</v>
      </c>
      <c r="EW12" s="1" t="s">
        <v>303</v>
      </c>
      <c r="EX12" s="1" t="s">
        <v>304</v>
      </c>
      <c r="EY12" s="1" t="s">
        <v>305</v>
      </c>
      <c r="EZ12" s="1" t="s">
        <v>306</v>
      </c>
      <c r="FA12" s="1" t="s">
        <v>307</v>
      </c>
      <c r="FB12" s="1" t="s">
        <v>308</v>
      </c>
      <c r="FC12" s="1" t="s">
        <v>309</v>
      </c>
      <c r="FD12" s="1" t="s">
        <v>310</v>
      </c>
      <c r="FE12" s="1" t="s">
        <v>311</v>
      </c>
    </row>
    <row r="13" spans="1:161" ht="13.5" customHeight="1">
      <c r="A13" s="15"/>
      <c r="B13" s="21" t="s">
        <v>312</v>
      </c>
      <c r="C13" s="16" t="s">
        <v>629</v>
      </c>
      <c r="D13" s="19">
        <v>110818376</v>
      </c>
      <c r="E13" s="19"/>
      <c r="F13" s="19">
        <v>446460880</v>
      </c>
      <c r="G13" s="19">
        <v>510625800</v>
      </c>
      <c r="H13" s="20">
        <v>1067905056</v>
      </c>
      <c r="I13" s="19">
        <v>1527867884</v>
      </c>
      <c r="J13" s="19">
        <v>36537435</v>
      </c>
      <c r="K13" s="20">
        <v>1564405319</v>
      </c>
      <c r="L13" s="20">
        <v>2632310375</v>
      </c>
      <c r="M13" s="19">
        <v>186800981</v>
      </c>
      <c r="N13" s="19">
        <v>8129577</v>
      </c>
      <c r="O13" s="19">
        <v>6007713</v>
      </c>
      <c r="P13" s="20">
        <v>200938271</v>
      </c>
      <c r="Q13" s="20">
        <v>2833248646</v>
      </c>
      <c r="R13" s="19">
        <v>21565997</v>
      </c>
      <c r="S13" s="19">
        <v>12235579</v>
      </c>
      <c r="T13" s="19">
        <v>193636493</v>
      </c>
      <c r="U13" s="20">
        <v>227438069</v>
      </c>
      <c r="V13" s="19"/>
      <c r="W13" s="19"/>
      <c r="X13" s="20"/>
      <c r="Y13" s="20">
        <v>227438069</v>
      </c>
      <c r="Z13" s="19">
        <v>84911199</v>
      </c>
      <c r="AA13" s="19"/>
      <c r="AB13" s="19">
        <v>58292869</v>
      </c>
      <c r="AC13" s="19">
        <v>144528590</v>
      </c>
      <c r="AD13" s="20">
        <v>287732658</v>
      </c>
      <c r="AE13" s="19">
        <v>586993558</v>
      </c>
      <c r="AF13" s="19">
        <v>15426642</v>
      </c>
      <c r="AG13" s="20">
        <v>602420200</v>
      </c>
      <c r="AH13" s="20">
        <v>890152858</v>
      </c>
      <c r="AI13" s="19">
        <v>133325826</v>
      </c>
      <c r="AJ13" s="19">
        <v>4015069</v>
      </c>
      <c r="AK13" s="19">
        <v>3520850</v>
      </c>
      <c r="AL13" s="20">
        <v>140861745</v>
      </c>
      <c r="AM13" s="20">
        <v>1031014603</v>
      </c>
      <c r="AN13" s="19">
        <v>4341180</v>
      </c>
      <c r="AO13" s="19"/>
      <c r="AP13" s="19">
        <v>218691515</v>
      </c>
      <c r="AQ13" s="19">
        <v>126976929</v>
      </c>
      <c r="AR13" s="20">
        <v>350009624</v>
      </c>
      <c r="AS13" s="19">
        <v>894794039</v>
      </c>
      <c r="AT13" s="19">
        <v>20936248</v>
      </c>
      <c r="AU13" s="20">
        <v>915730287</v>
      </c>
      <c r="AV13" s="20">
        <v>1265739911</v>
      </c>
      <c r="AW13" s="19">
        <v>26395465</v>
      </c>
      <c r="AX13" s="19">
        <v>3821762</v>
      </c>
      <c r="AY13" s="19">
        <v>1343200</v>
      </c>
      <c r="AZ13" s="20">
        <v>31560427</v>
      </c>
      <c r="BA13" s="20">
        <v>1297300338</v>
      </c>
      <c r="BB13" s="19"/>
      <c r="BC13" s="19"/>
      <c r="BD13" s="19">
        <v>2217840</v>
      </c>
      <c r="BE13" s="19">
        <v>5536937</v>
      </c>
      <c r="BF13" s="20">
        <v>7754777</v>
      </c>
      <c r="BG13" s="19">
        <v>46080287</v>
      </c>
      <c r="BH13" s="19">
        <v>174545</v>
      </c>
      <c r="BI13" s="20">
        <v>46254832</v>
      </c>
      <c r="BJ13" s="20">
        <v>54009609</v>
      </c>
      <c r="BK13" s="19">
        <v>637353</v>
      </c>
      <c r="BL13" s="19">
        <v>25363</v>
      </c>
      <c r="BM13" s="19"/>
      <c r="BN13" s="20">
        <v>662716</v>
      </c>
      <c r="BO13" s="20">
        <v>54672325</v>
      </c>
      <c r="BP13" s="19"/>
      <c r="BQ13" s="19"/>
      <c r="BR13" s="19">
        <v>155023077</v>
      </c>
      <c r="BS13" s="19">
        <v>39946851</v>
      </c>
      <c r="BT13" s="20">
        <v>194969928</v>
      </c>
      <c r="BU13" s="19"/>
      <c r="BV13" s="19"/>
      <c r="BW13" s="20"/>
      <c r="BX13" s="20">
        <v>194969928</v>
      </c>
      <c r="BY13" s="19">
        <v>26442337</v>
      </c>
      <c r="BZ13" s="19">
        <v>267383</v>
      </c>
      <c r="CA13" s="19">
        <v>1143663</v>
      </c>
      <c r="CB13" s="20">
        <v>27853383</v>
      </c>
      <c r="CC13" s="20">
        <v>222823311</v>
      </c>
      <c r="CD13" s="17"/>
      <c r="CE13" s="1"/>
      <c r="CF13" s="1" t="s">
        <v>313</v>
      </c>
      <c r="CG13" s="1" t="s">
        <v>314</v>
      </c>
      <c r="CH13" s="1" t="s">
        <v>315</v>
      </c>
      <c r="CI13" s="1" t="s">
        <v>316</v>
      </c>
      <c r="CJ13" s="1" t="s">
        <v>317</v>
      </c>
      <c r="CK13" s="1" t="s">
        <v>318</v>
      </c>
      <c r="CL13" s="1" t="s">
        <v>319</v>
      </c>
      <c r="CM13" s="1" t="s">
        <v>320</v>
      </c>
      <c r="CN13" s="1" t="s">
        <v>321</v>
      </c>
      <c r="CO13" s="1" t="s">
        <v>322</v>
      </c>
      <c r="CP13" s="1" t="s">
        <v>323</v>
      </c>
      <c r="CQ13" s="1" t="s">
        <v>324</v>
      </c>
      <c r="CR13" s="1" t="s">
        <v>325</v>
      </c>
      <c r="CS13" s="1" t="s">
        <v>326</v>
      </c>
      <c r="CT13" s="1" t="s">
        <v>327</v>
      </c>
      <c r="CU13" s="1" t="s">
        <v>328</v>
      </c>
      <c r="CV13" s="1" t="s">
        <v>329</v>
      </c>
      <c r="CW13" s="1" t="s">
        <v>330</v>
      </c>
      <c r="CX13" s="1" t="s">
        <v>331</v>
      </c>
      <c r="CY13" s="1" t="s">
        <v>332</v>
      </c>
      <c r="CZ13" s="1" t="s">
        <v>333</v>
      </c>
      <c r="DA13" s="1" t="s">
        <v>334</v>
      </c>
      <c r="DB13" s="1" t="s">
        <v>335</v>
      </c>
      <c r="DC13" s="1" t="s">
        <v>336</v>
      </c>
      <c r="DD13" s="1" t="s">
        <v>337</v>
      </c>
      <c r="DE13" s="1" t="s">
        <v>338</v>
      </c>
      <c r="DF13" s="1" t="s">
        <v>339</v>
      </c>
      <c r="DG13" s="1" t="s">
        <v>340</v>
      </c>
      <c r="DH13" s="1" t="s">
        <v>341</v>
      </c>
      <c r="DI13" s="1" t="s">
        <v>342</v>
      </c>
      <c r="DJ13" s="1" t="s">
        <v>343</v>
      </c>
      <c r="DK13" s="1" t="s">
        <v>344</v>
      </c>
      <c r="DL13" s="1" t="s">
        <v>345</v>
      </c>
      <c r="DM13" s="1" t="s">
        <v>346</v>
      </c>
      <c r="DN13" s="1" t="s">
        <v>347</v>
      </c>
      <c r="DO13" s="1" t="s">
        <v>348</v>
      </c>
      <c r="DP13" s="1" t="s">
        <v>349</v>
      </c>
      <c r="DQ13" s="1" t="s">
        <v>350</v>
      </c>
      <c r="DR13" s="1" t="s">
        <v>351</v>
      </c>
      <c r="DS13" s="1" t="s">
        <v>352</v>
      </c>
      <c r="DT13" s="1" t="s">
        <v>353</v>
      </c>
      <c r="DU13" s="1" t="s">
        <v>354</v>
      </c>
      <c r="DV13" s="1" t="s">
        <v>355</v>
      </c>
      <c r="DW13" s="1" t="s">
        <v>356</v>
      </c>
      <c r="DX13" s="1" t="s">
        <v>357</v>
      </c>
      <c r="DY13" s="1" t="s">
        <v>358</v>
      </c>
      <c r="DZ13" s="1" t="s">
        <v>359</v>
      </c>
      <c r="EA13" s="1" t="s">
        <v>360</v>
      </c>
      <c r="EB13" s="1" t="s">
        <v>361</v>
      </c>
      <c r="EC13" s="1" t="s">
        <v>362</v>
      </c>
      <c r="ED13" s="1" t="s">
        <v>363</v>
      </c>
      <c r="EE13" s="1" t="s">
        <v>364</v>
      </c>
      <c r="EF13" s="1" t="s">
        <v>365</v>
      </c>
      <c r="EG13" s="1" t="s">
        <v>366</v>
      </c>
      <c r="EH13" s="1" t="s">
        <v>367</v>
      </c>
      <c r="EI13" s="1" t="s">
        <v>368</v>
      </c>
      <c r="EJ13" s="1" t="s">
        <v>369</v>
      </c>
      <c r="EK13" s="1" t="s">
        <v>370</v>
      </c>
      <c r="EL13" s="1" t="s">
        <v>371</v>
      </c>
      <c r="EM13" s="1" t="s">
        <v>372</v>
      </c>
      <c r="EN13" s="1" t="s">
        <v>373</v>
      </c>
      <c r="EO13" s="1" t="s">
        <v>374</v>
      </c>
      <c r="EP13" s="1" t="s">
        <v>375</v>
      </c>
      <c r="EQ13" s="1" t="s">
        <v>376</v>
      </c>
      <c r="ER13" s="1" t="s">
        <v>377</v>
      </c>
      <c r="ES13" s="1" t="s">
        <v>378</v>
      </c>
      <c r="ET13" s="1" t="s">
        <v>379</v>
      </c>
      <c r="EU13" s="1" t="s">
        <v>380</v>
      </c>
      <c r="EV13" s="1" t="s">
        <v>381</v>
      </c>
      <c r="EW13" s="1" t="s">
        <v>382</v>
      </c>
      <c r="EX13" s="1" t="s">
        <v>383</v>
      </c>
      <c r="EY13" s="1" t="s">
        <v>384</v>
      </c>
      <c r="EZ13" s="1" t="s">
        <v>385</v>
      </c>
      <c r="FA13" s="1" t="s">
        <v>386</v>
      </c>
      <c r="FB13" s="1" t="s">
        <v>387</v>
      </c>
      <c r="FC13" s="1" t="s">
        <v>388</v>
      </c>
      <c r="FD13" s="1" t="s">
        <v>389</v>
      </c>
      <c r="FE13" s="1" t="s">
        <v>390</v>
      </c>
    </row>
    <row r="14" spans="1:161" ht="23.25" customHeight="1">
      <c r="A14" s="15"/>
      <c r="B14" s="18" t="s">
        <v>391</v>
      </c>
      <c r="C14" s="16" t="s">
        <v>647</v>
      </c>
      <c r="D14" s="20">
        <v>19755171</v>
      </c>
      <c r="E14" s="20"/>
      <c r="F14" s="20">
        <v>388889483</v>
      </c>
      <c r="G14" s="20">
        <v>674715217</v>
      </c>
      <c r="H14" s="20">
        <v>1083359871</v>
      </c>
      <c r="I14" s="20">
        <v>703885962</v>
      </c>
      <c r="J14" s="20">
        <v>6320505</v>
      </c>
      <c r="K14" s="20">
        <v>710206467</v>
      </c>
      <c r="L14" s="20">
        <v>1793566338</v>
      </c>
      <c r="M14" s="20">
        <v>318280385</v>
      </c>
      <c r="N14" s="20">
        <v>9386902</v>
      </c>
      <c r="O14" s="20">
        <v>31026432</v>
      </c>
      <c r="P14" s="20">
        <v>358693719</v>
      </c>
      <c r="Q14" s="20">
        <v>2152260057</v>
      </c>
      <c r="R14" s="20"/>
      <c r="S14" s="20">
        <v>3581531</v>
      </c>
      <c r="T14" s="20">
        <v>47614627</v>
      </c>
      <c r="U14" s="20">
        <v>51196158</v>
      </c>
      <c r="V14" s="20"/>
      <c r="W14" s="20"/>
      <c r="X14" s="20"/>
      <c r="Y14" s="20">
        <v>51196158</v>
      </c>
      <c r="Z14" s="20">
        <v>19715171</v>
      </c>
      <c r="AA14" s="20"/>
      <c r="AB14" s="20">
        <v>35514663</v>
      </c>
      <c r="AC14" s="20">
        <v>243976917</v>
      </c>
      <c r="AD14" s="20">
        <v>299206751</v>
      </c>
      <c r="AE14" s="20">
        <v>135740453</v>
      </c>
      <c r="AF14" s="20">
        <v>3372898</v>
      </c>
      <c r="AG14" s="20">
        <v>139113351</v>
      </c>
      <c r="AH14" s="20">
        <v>438320102</v>
      </c>
      <c r="AI14" s="20">
        <v>214064146</v>
      </c>
      <c r="AJ14" s="20">
        <v>3257133</v>
      </c>
      <c r="AK14" s="20">
        <v>8679883</v>
      </c>
      <c r="AL14" s="20">
        <v>226001162</v>
      </c>
      <c r="AM14" s="20">
        <v>664321264</v>
      </c>
      <c r="AN14" s="20">
        <v>40000</v>
      </c>
      <c r="AO14" s="20"/>
      <c r="AP14" s="20">
        <v>174173734</v>
      </c>
      <c r="AQ14" s="20">
        <v>317248770</v>
      </c>
      <c r="AR14" s="20">
        <v>491462504</v>
      </c>
      <c r="AS14" s="20">
        <v>547851284</v>
      </c>
      <c r="AT14" s="20">
        <v>2947607</v>
      </c>
      <c r="AU14" s="20">
        <v>550798891</v>
      </c>
      <c r="AV14" s="20">
        <v>1042261395</v>
      </c>
      <c r="AW14" s="20">
        <v>53111779</v>
      </c>
      <c r="AX14" s="20">
        <v>6081838</v>
      </c>
      <c r="AY14" s="20">
        <v>15070917</v>
      </c>
      <c r="AZ14" s="20">
        <v>74264534</v>
      </c>
      <c r="BA14" s="20">
        <v>1116525929</v>
      </c>
      <c r="BB14" s="20"/>
      <c r="BC14" s="20"/>
      <c r="BD14" s="20">
        <v>2699902</v>
      </c>
      <c r="BE14" s="20">
        <v>33007333</v>
      </c>
      <c r="BF14" s="20">
        <v>35707235</v>
      </c>
      <c r="BG14" s="20">
        <v>20294225</v>
      </c>
      <c r="BH14" s="20"/>
      <c r="BI14" s="20">
        <v>20294225</v>
      </c>
      <c r="BJ14" s="20">
        <v>56001460</v>
      </c>
      <c r="BK14" s="20">
        <v>1604820</v>
      </c>
      <c r="BL14" s="20">
        <v>47931</v>
      </c>
      <c r="BM14" s="20"/>
      <c r="BN14" s="20">
        <v>1652751</v>
      </c>
      <c r="BO14" s="20">
        <v>57654211</v>
      </c>
      <c r="BP14" s="20"/>
      <c r="BQ14" s="20"/>
      <c r="BR14" s="20">
        <v>172919653</v>
      </c>
      <c r="BS14" s="20">
        <v>32867570</v>
      </c>
      <c r="BT14" s="20">
        <v>205787223</v>
      </c>
      <c r="BU14" s="20"/>
      <c r="BV14" s="20"/>
      <c r="BW14" s="20"/>
      <c r="BX14" s="20">
        <v>205787223</v>
      </c>
      <c r="BY14" s="20">
        <v>49499640</v>
      </c>
      <c r="BZ14" s="20"/>
      <c r="CA14" s="20">
        <v>7275632</v>
      </c>
      <c r="CB14" s="20">
        <v>56775272</v>
      </c>
      <c r="CC14" s="20">
        <v>262562495</v>
      </c>
      <c r="CD14" s="17"/>
      <c r="CE14" s="1"/>
      <c r="CF14" s="1" t="s">
        <v>392</v>
      </c>
      <c r="CG14" s="1" t="s">
        <v>393</v>
      </c>
      <c r="CH14" s="1" t="s">
        <v>394</v>
      </c>
      <c r="CI14" s="1" t="s">
        <v>395</v>
      </c>
      <c r="CJ14" s="1" t="s">
        <v>396</v>
      </c>
      <c r="CK14" s="1" t="s">
        <v>397</v>
      </c>
      <c r="CL14" s="1" t="s">
        <v>398</v>
      </c>
      <c r="CM14" s="1" t="s">
        <v>399</v>
      </c>
      <c r="CN14" s="1" t="s">
        <v>400</v>
      </c>
      <c r="CO14" s="1" t="s">
        <v>401</v>
      </c>
      <c r="CP14" s="1" t="s">
        <v>402</v>
      </c>
      <c r="CQ14" s="1" t="s">
        <v>403</v>
      </c>
      <c r="CR14" s="1" t="s">
        <v>404</v>
      </c>
      <c r="CS14" s="1" t="s">
        <v>405</v>
      </c>
      <c r="CT14" s="1" t="s">
        <v>406</v>
      </c>
      <c r="CU14" s="1" t="s">
        <v>407</v>
      </c>
      <c r="CV14" s="1" t="s">
        <v>408</v>
      </c>
      <c r="CW14" s="1" t="s">
        <v>409</v>
      </c>
      <c r="CX14" s="1" t="s">
        <v>410</v>
      </c>
      <c r="CY14" s="1" t="s">
        <v>411</v>
      </c>
      <c r="CZ14" s="1" t="s">
        <v>412</v>
      </c>
      <c r="DA14" s="1" t="s">
        <v>413</v>
      </c>
      <c r="DB14" s="1" t="s">
        <v>414</v>
      </c>
      <c r="DC14" s="1" t="s">
        <v>415</v>
      </c>
      <c r="DD14" s="1" t="s">
        <v>416</v>
      </c>
      <c r="DE14" s="1" t="s">
        <v>417</v>
      </c>
      <c r="DF14" s="1" t="s">
        <v>418</v>
      </c>
      <c r="DG14" s="1" t="s">
        <v>419</v>
      </c>
      <c r="DH14" s="1" t="s">
        <v>420</v>
      </c>
      <c r="DI14" s="1" t="s">
        <v>421</v>
      </c>
      <c r="DJ14" s="1" t="s">
        <v>422</v>
      </c>
      <c r="DK14" s="1" t="s">
        <v>423</v>
      </c>
      <c r="DL14" s="1" t="s">
        <v>424</v>
      </c>
      <c r="DM14" s="1" t="s">
        <v>425</v>
      </c>
      <c r="DN14" s="1" t="s">
        <v>426</v>
      </c>
      <c r="DO14" s="1" t="s">
        <v>427</v>
      </c>
      <c r="DP14" s="1" t="s">
        <v>428</v>
      </c>
      <c r="DQ14" s="1" t="s">
        <v>429</v>
      </c>
      <c r="DR14" s="1" t="s">
        <v>430</v>
      </c>
      <c r="DS14" s="1" t="s">
        <v>431</v>
      </c>
      <c r="DT14" s="1" t="s">
        <v>432</v>
      </c>
      <c r="DU14" s="1" t="s">
        <v>433</v>
      </c>
      <c r="DV14" s="1" t="s">
        <v>434</v>
      </c>
      <c r="DW14" s="1" t="s">
        <v>435</v>
      </c>
      <c r="DX14" s="1" t="s">
        <v>436</v>
      </c>
      <c r="DY14" s="1" t="s">
        <v>437</v>
      </c>
      <c r="DZ14" s="1" t="s">
        <v>438</v>
      </c>
      <c r="EA14" s="1" t="s">
        <v>439</v>
      </c>
      <c r="EB14" s="1" t="s">
        <v>440</v>
      </c>
      <c r="EC14" s="1" t="s">
        <v>441</v>
      </c>
      <c r="ED14" s="1" t="s">
        <v>442</v>
      </c>
      <c r="EE14" s="1" t="s">
        <v>443</v>
      </c>
      <c r="EF14" s="1" t="s">
        <v>444</v>
      </c>
      <c r="EG14" s="1" t="s">
        <v>445</v>
      </c>
      <c r="EH14" s="1" t="s">
        <v>446</v>
      </c>
      <c r="EI14" s="1" t="s">
        <v>447</v>
      </c>
      <c r="EJ14" s="1" t="s">
        <v>448</v>
      </c>
      <c r="EK14" s="1" t="s">
        <v>449</v>
      </c>
      <c r="EL14" s="1" t="s">
        <v>450</v>
      </c>
      <c r="EM14" s="1" t="s">
        <v>451</v>
      </c>
      <c r="EN14" s="1" t="s">
        <v>452</v>
      </c>
      <c r="EO14" s="1" t="s">
        <v>453</v>
      </c>
      <c r="EP14" s="1" t="s">
        <v>454</v>
      </c>
      <c r="EQ14" s="1" t="s">
        <v>455</v>
      </c>
      <c r="ER14" s="1" t="s">
        <v>456</v>
      </c>
      <c r="ES14" s="1" t="s">
        <v>457</v>
      </c>
      <c r="ET14" s="1" t="s">
        <v>458</v>
      </c>
      <c r="EU14" s="1" t="s">
        <v>459</v>
      </c>
      <c r="EV14" s="1" t="s">
        <v>460</v>
      </c>
      <c r="EW14" s="1" t="s">
        <v>461</v>
      </c>
      <c r="EX14" s="1" t="s">
        <v>462</v>
      </c>
      <c r="EY14" s="1" t="s">
        <v>463</v>
      </c>
      <c r="EZ14" s="1" t="s">
        <v>464</v>
      </c>
      <c r="FA14" s="1" t="s">
        <v>465</v>
      </c>
      <c r="FB14" s="1" t="s">
        <v>466</v>
      </c>
      <c r="FC14" s="1" t="s">
        <v>467</v>
      </c>
      <c r="FD14" s="1" t="s">
        <v>468</v>
      </c>
      <c r="FE14" s="1" t="s">
        <v>469</v>
      </c>
    </row>
    <row r="15" spans="1:161" ht="13.5" customHeight="1">
      <c r="A15" s="15"/>
      <c r="B15" s="21" t="s">
        <v>470</v>
      </c>
      <c r="C15" s="16" t="s">
        <v>664</v>
      </c>
      <c r="D15" s="19"/>
      <c r="E15" s="19"/>
      <c r="F15" s="19">
        <v>9372955</v>
      </c>
      <c r="G15" s="19">
        <v>21920248</v>
      </c>
      <c r="H15" s="20">
        <v>31293203</v>
      </c>
      <c r="I15" s="19">
        <v>12917558</v>
      </c>
      <c r="J15" s="19"/>
      <c r="K15" s="20">
        <v>12917558</v>
      </c>
      <c r="L15" s="20">
        <v>44210761</v>
      </c>
      <c r="M15" s="19">
        <v>13278017</v>
      </c>
      <c r="N15" s="19">
        <v>195065</v>
      </c>
      <c r="O15" s="19">
        <v>635230</v>
      </c>
      <c r="P15" s="20">
        <v>14108312</v>
      </c>
      <c r="Q15" s="20">
        <v>58319073</v>
      </c>
      <c r="R15" s="19"/>
      <c r="S15" s="19">
        <v>259852</v>
      </c>
      <c r="T15" s="19">
        <v>3980827</v>
      </c>
      <c r="U15" s="20">
        <v>4240679</v>
      </c>
      <c r="V15" s="19"/>
      <c r="W15" s="19"/>
      <c r="X15" s="20"/>
      <c r="Y15" s="20">
        <v>4240679</v>
      </c>
      <c r="Z15" s="19"/>
      <c r="AA15" s="19"/>
      <c r="AB15" s="19">
        <v>1661787</v>
      </c>
      <c r="AC15" s="19">
        <v>7671915</v>
      </c>
      <c r="AD15" s="20">
        <v>9333702</v>
      </c>
      <c r="AE15" s="19">
        <v>2848062</v>
      </c>
      <c r="AF15" s="19"/>
      <c r="AG15" s="20">
        <v>2848062</v>
      </c>
      <c r="AH15" s="20">
        <v>12181764</v>
      </c>
      <c r="AI15" s="19">
        <v>8829207</v>
      </c>
      <c r="AJ15" s="19">
        <v>129285</v>
      </c>
      <c r="AK15" s="19">
        <v>450961</v>
      </c>
      <c r="AL15" s="20">
        <v>9409453</v>
      </c>
      <c r="AM15" s="20">
        <v>21591217</v>
      </c>
      <c r="AN15" s="19"/>
      <c r="AO15" s="19"/>
      <c r="AP15" s="19">
        <v>3989343</v>
      </c>
      <c r="AQ15" s="19">
        <v>8567843</v>
      </c>
      <c r="AR15" s="20">
        <v>12557186</v>
      </c>
      <c r="AS15" s="19">
        <v>9806445</v>
      </c>
      <c r="AT15" s="19"/>
      <c r="AU15" s="20">
        <v>9806445</v>
      </c>
      <c r="AV15" s="20">
        <v>22363631</v>
      </c>
      <c r="AW15" s="19">
        <v>3018722</v>
      </c>
      <c r="AX15" s="19">
        <v>65515</v>
      </c>
      <c r="AY15" s="19">
        <v>119661</v>
      </c>
      <c r="AZ15" s="20">
        <v>3203898</v>
      </c>
      <c r="BA15" s="20">
        <v>25567529</v>
      </c>
      <c r="BB15" s="19"/>
      <c r="BC15" s="19"/>
      <c r="BD15" s="19">
        <v>62052</v>
      </c>
      <c r="BE15" s="19">
        <v>943151</v>
      </c>
      <c r="BF15" s="20">
        <v>1005203</v>
      </c>
      <c r="BG15" s="19">
        <v>263051</v>
      </c>
      <c r="BH15" s="19"/>
      <c r="BI15" s="20">
        <v>263051</v>
      </c>
      <c r="BJ15" s="20">
        <v>1268254</v>
      </c>
      <c r="BK15" s="19">
        <v>73736</v>
      </c>
      <c r="BL15" s="19">
        <v>265</v>
      </c>
      <c r="BM15" s="19"/>
      <c r="BN15" s="20">
        <v>74001</v>
      </c>
      <c r="BO15" s="20">
        <v>1342255</v>
      </c>
      <c r="BP15" s="19"/>
      <c r="BQ15" s="19"/>
      <c r="BR15" s="19">
        <v>3399921</v>
      </c>
      <c r="BS15" s="19">
        <v>756512</v>
      </c>
      <c r="BT15" s="20">
        <v>4156433</v>
      </c>
      <c r="BU15" s="19"/>
      <c r="BV15" s="19"/>
      <c r="BW15" s="20"/>
      <c r="BX15" s="20">
        <v>4156433</v>
      </c>
      <c r="BY15" s="19">
        <v>1356352</v>
      </c>
      <c r="BZ15" s="19"/>
      <c r="CA15" s="19">
        <v>64608</v>
      </c>
      <c r="CB15" s="20">
        <v>1420960</v>
      </c>
      <c r="CC15" s="20">
        <v>5577393</v>
      </c>
      <c r="CD15" s="17"/>
      <c r="CE15" s="1"/>
      <c r="CF15" s="1" t="s">
        <v>471</v>
      </c>
      <c r="CG15" s="1" t="s">
        <v>472</v>
      </c>
      <c r="CH15" s="1" t="s">
        <v>473</v>
      </c>
      <c r="CI15" s="1" t="s">
        <v>474</v>
      </c>
      <c r="CJ15" s="1" t="s">
        <v>475</v>
      </c>
      <c r="CK15" s="1" t="s">
        <v>476</v>
      </c>
      <c r="CL15" s="1" t="s">
        <v>477</v>
      </c>
      <c r="CM15" s="1" t="s">
        <v>478</v>
      </c>
      <c r="CN15" s="1" t="s">
        <v>479</v>
      </c>
      <c r="CO15" s="1" t="s">
        <v>480</v>
      </c>
      <c r="CP15" s="1" t="s">
        <v>481</v>
      </c>
      <c r="CQ15" s="1" t="s">
        <v>482</v>
      </c>
      <c r="CR15" s="1" t="s">
        <v>483</v>
      </c>
      <c r="CS15" s="1" t="s">
        <v>484</v>
      </c>
      <c r="CT15" s="1" t="s">
        <v>485</v>
      </c>
      <c r="CU15" s="1" t="s">
        <v>486</v>
      </c>
      <c r="CV15" s="1" t="s">
        <v>487</v>
      </c>
      <c r="CW15" s="1" t="s">
        <v>488</v>
      </c>
      <c r="CX15" s="1" t="s">
        <v>489</v>
      </c>
      <c r="CY15" s="1" t="s">
        <v>490</v>
      </c>
      <c r="CZ15" s="1" t="s">
        <v>491</v>
      </c>
      <c r="DA15" s="1" t="s">
        <v>492</v>
      </c>
      <c r="DB15" s="1" t="s">
        <v>493</v>
      </c>
      <c r="DC15" s="1" t="s">
        <v>494</v>
      </c>
      <c r="DD15" s="1" t="s">
        <v>495</v>
      </c>
      <c r="DE15" s="1" t="s">
        <v>496</v>
      </c>
      <c r="DF15" s="1" t="s">
        <v>497</v>
      </c>
      <c r="DG15" s="1" t="s">
        <v>498</v>
      </c>
      <c r="DH15" s="1" t="s">
        <v>499</v>
      </c>
      <c r="DI15" s="1" t="s">
        <v>500</v>
      </c>
      <c r="DJ15" s="1" t="s">
        <v>501</v>
      </c>
      <c r="DK15" s="1" t="s">
        <v>1553</v>
      </c>
      <c r="DL15" s="1" t="s">
        <v>1554</v>
      </c>
      <c r="DM15" s="1" t="s">
        <v>1555</v>
      </c>
      <c r="DN15" s="1" t="s">
        <v>1556</v>
      </c>
      <c r="DO15" s="1" t="s">
        <v>1557</v>
      </c>
      <c r="DP15" s="1" t="s">
        <v>1558</v>
      </c>
      <c r="DQ15" s="1" t="s">
        <v>1559</v>
      </c>
      <c r="DR15" s="1" t="s">
        <v>1560</v>
      </c>
      <c r="DS15" s="1" t="s">
        <v>1561</v>
      </c>
      <c r="DT15" s="1" t="s">
        <v>1562</v>
      </c>
      <c r="DU15" s="1" t="s">
        <v>1563</v>
      </c>
      <c r="DV15" s="1" t="s">
        <v>1564</v>
      </c>
      <c r="DW15" s="1" t="s">
        <v>1565</v>
      </c>
      <c r="DX15" s="1" t="s">
        <v>1566</v>
      </c>
      <c r="DY15" s="1" t="s">
        <v>1567</v>
      </c>
      <c r="DZ15" s="1" t="s">
        <v>1568</v>
      </c>
      <c r="EA15" s="1" t="s">
        <v>1569</v>
      </c>
      <c r="EB15" s="1" t="s">
        <v>1570</v>
      </c>
      <c r="EC15" s="1" t="s">
        <v>1571</v>
      </c>
      <c r="ED15" s="1" t="s">
        <v>1572</v>
      </c>
      <c r="EE15" s="1" t="s">
        <v>1573</v>
      </c>
      <c r="EF15" s="1" t="s">
        <v>1574</v>
      </c>
      <c r="EG15" s="1" t="s">
        <v>1575</v>
      </c>
      <c r="EH15" s="1" t="s">
        <v>1576</v>
      </c>
      <c r="EI15" s="1" t="s">
        <v>1577</v>
      </c>
      <c r="EJ15" s="1" t="s">
        <v>1578</v>
      </c>
      <c r="EK15" s="1" t="s">
        <v>1579</v>
      </c>
      <c r="EL15" s="1" t="s">
        <v>1580</v>
      </c>
      <c r="EM15" s="1" t="s">
        <v>1581</v>
      </c>
      <c r="EN15" s="1" t="s">
        <v>1582</v>
      </c>
      <c r="EO15" s="1" t="s">
        <v>1583</v>
      </c>
      <c r="EP15" s="1" t="s">
        <v>1584</v>
      </c>
      <c r="EQ15" s="1" t="s">
        <v>1585</v>
      </c>
      <c r="ER15" s="1" t="s">
        <v>1586</v>
      </c>
      <c r="ES15" s="1" t="s">
        <v>1587</v>
      </c>
      <c r="ET15" s="1" t="s">
        <v>1588</v>
      </c>
      <c r="EU15" s="1" t="s">
        <v>1589</v>
      </c>
      <c r="EV15" s="1" t="s">
        <v>1590</v>
      </c>
      <c r="EW15" s="1" t="s">
        <v>1591</v>
      </c>
      <c r="EX15" s="1" t="s">
        <v>1592</v>
      </c>
      <c r="EY15" s="1" t="s">
        <v>1593</v>
      </c>
      <c r="EZ15" s="1" t="s">
        <v>1594</v>
      </c>
      <c r="FA15" s="1" t="s">
        <v>1595</v>
      </c>
      <c r="FB15" s="1" t="s">
        <v>1596</v>
      </c>
      <c r="FC15" s="1" t="s">
        <v>1597</v>
      </c>
      <c r="FD15" s="1" t="s">
        <v>1598</v>
      </c>
      <c r="FE15" s="1" t="s">
        <v>1599</v>
      </c>
    </row>
    <row r="16" spans="1:161" ht="13.5" customHeight="1">
      <c r="A16" s="15"/>
      <c r="B16" s="21" t="s">
        <v>1600</v>
      </c>
      <c r="C16" s="16" t="s">
        <v>683</v>
      </c>
      <c r="D16" s="19"/>
      <c r="E16" s="19"/>
      <c r="F16" s="19">
        <v>3425239</v>
      </c>
      <c r="G16" s="19">
        <v>4760793</v>
      </c>
      <c r="H16" s="20">
        <v>8186032</v>
      </c>
      <c r="I16" s="19">
        <v>3966458</v>
      </c>
      <c r="J16" s="19"/>
      <c r="K16" s="20">
        <v>3966458</v>
      </c>
      <c r="L16" s="20">
        <v>12152490</v>
      </c>
      <c r="M16" s="19">
        <v>9780083</v>
      </c>
      <c r="N16" s="19">
        <v>103413</v>
      </c>
      <c r="O16" s="19">
        <v>533799</v>
      </c>
      <c r="P16" s="20">
        <v>10417295</v>
      </c>
      <c r="Q16" s="20">
        <v>22569785</v>
      </c>
      <c r="R16" s="19"/>
      <c r="S16" s="19"/>
      <c r="T16" s="19">
        <v>276089</v>
      </c>
      <c r="U16" s="20">
        <v>276089</v>
      </c>
      <c r="V16" s="19"/>
      <c r="W16" s="19"/>
      <c r="X16" s="20"/>
      <c r="Y16" s="20">
        <v>276089</v>
      </c>
      <c r="Z16" s="19"/>
      <c r="AA16" s="19"/>
      <c r="AB16" s="19">
        <v>903225</v>
      </c>
      <c r="AC16" s="19">
        <v>1825489</v>
      </c>
      <c r="AD16" s="20">
        <v>2728714</v>
      </c>
      <c r="AE16" s="19">
        <v>1072940</v>
      </c>
      <c r="AF16" s="19"/>
      <c r="AG16" s="20">
        <v>1072940</v>
      </c>
      <c r="AH16" s="20">
        <v>3801654</v>
      </c>
      <c r="AI16" s="19">
        <v>7763708</v>
      </c>
      <c r="AJ16" s="19">
        <v>59756</v>
      </c>
      <c r="AK16" s="19">
        <v>354200</v>
      </c>
      <c r="AL16" s="20">
        <v>8177664</v>
      </c>
      <c r="AM16" s="20">
        <v>11979318</v>
      </c>
      <c r="AN16" s="19"/>
      <c r="AO16" s="19"/>
      <c r="AP16" s="19">
        <v>1229674</v>
      </c>
      <c r="AQ16" s="19">
        <v>1639831</v>
      </c>
      <c r="AR16" s="20">
        <v>2869505</v>
      </c>
      <c r="AS16" s="19">
        <v>2798224</v>
      </c>
      <c r="AT16" s="19"/>
      <c r="AU16" s="20">
        <v>2798224</v>
      </c>
      <c r="AV16" s="20">
        <v>5667729</v>
      </c>
      <c r="AW16" s="19">
        <v>1465969</v>
      </c>
      <c r="AX16" s="19">
        <v>43234</v>
      </c>
      <c r="AY16" s="19">
        <v>88186</v>
      </c>
      <c r="AZ16" s="20">
        <v>1597389</v>
      </c>
      <c r="BA16" s="20">
        <v>7265118</v>
      </c>
      <c r="BB16" s="19"/>
      <c r="BC16" s="19"/>
      <c r="BD16" s="19">
        <v>33967</v>
      </c>
      <c r="BE16" s="19">
        <v>71875</v>
      </c>
      <c r="BF16" s="20">
        <v>105842</v>
      </c>
      <c r="BG16" s="19">
        <v>95294</v>
      </c>
      <c r="BH16" s="19"/>
      <c r="BI16" s="20">
        <v>95294</v>
      </c>
      <c r="BJ16" s="20">
        <v>201136</v>
      </c>
      <c r="BK16" s="19">
        <v>65898</v>
      </c>
      <c r="BL16" s="19">
        <v>423</v>
      </c>
      <c r="BM16" s="19"/>
      <c r="BN16" s="20">
        <v>66321</v>
      </c>
      <c r="BO16" s="20">
        <v>267457</v>
      </c>
      <c r="BP16" s="19"/>
      <c r="BQ16" s="19"/>
      <c r="BR16" s="19">
        <v>1258373</v>
      </c>
      <c r="BS16" s="19">
        <v>947509</v>
      </c>
      <c r="BT16" s="20">
        <v>2205882</v>
      </c>
      <c r="BU16" s="19"/>
      <c r="BV16" s="19"/>
      <c r="BW16" s="20"/>
      <c r="BX16" s="20">
        <v>2205882</v>
      </c>
      <c r="BY16" s="19">
        <v>484508</v>
      </c>
      <c r="BZ16" s="19"/>
      <c r="CA16" s="19">
        <v>91413</v>
      </c>
      <c r="CB16" s="20">
        <v>575921</v>
      </c>
      <c r="CC16" s="20">
        <v>2781803</v>
      </c>
      <c r="CD16" s="17"/>
      <c r="CE16" s="1"/>
      <c r="CF16" s="1" t="s">
        <v>1601</v>
      </c>
      <c r="CG16" s="1" t="s">
        <v>1602</v>
      </c>
      <c r="CH16" s="1" t="s">
        <v>1603</v>
      </c>
      <c r="CI16" s="1" t="s">
        <v>1604</v>
      </c>
      <c r="CJ16" s="1" t="s">
        <v>1605</v>
      </c>
      <c r="CK16" s="1" t="s">
        <v>1606</v>
      </c>
      <c r="CL16" s="1" t="s">
        <v>1607</v>
      </c>
      <c r="CM16" s="1" t="s">
        <v>1608</v>
      </c>
      <c r="CN16" s="1" t="s">
        <v>1609</v>
      </c>
      <c r="CO16" s="1" t="s">
        <v>1610</v>
      </c>
      <c r="CP16" s="1" t="s">
        <v>1611</v>
      </c>
      <c r="CQ16" s="1" t="s">
        <v>1612</v>
      </c>
      <c r="CR16" s="1" t="s">
        <v>1613</v>
      </c>
      <c r="CS16" s="1" t="s">
        <v>1614</v>
      </c>
      <c r="CT16" s="1" t="s">
        <v>1615</v>
      </c>
      <c r="CU16" s="1" t="s">
        <v>1616</v>
      </c>
      <c r="CV16" s="1" t="s">
        <v>1617</v>
      </c>
      <c r="CW16" s="1" t="s">
        <v>1618</v>
      </c>
      <c r="CX16" s="1" t="s">
        <v>1619</v>
      </c>
      <c r="CY16" s="1" t="s">
        <v>1620</v>
      </c>
      <c r="CZ16" s="1" t="s">
        <v>1621</v>
      </c>
      <c r="DA16" s="1" t="s">
        <v>1622</v>
      </c>
      <c r="DB16" s="1" t="s">
        <v>1623</v>
      </c>
      <c r="DC16" s="1" t="s">
        <v>1624</v>
      </c>
      <c r="DD16" s="1" t="s">
        <v>1625</v>
      </c>
      <c r="DE16" s="1" t="s">
        <v>1626</v>
      </c>
      <c r="DF16" s="1" t="s">
        <v>1627</v>
      </c>
      <c r="DG16" s="1" t="s">
        <v>1628</v>
      </c>
      <c r="DH16" s="1" t="s">
        <v>1629</v>
      </c>
      <c r="DI16" s="1" t="s">
        <v>1630</v>
      </c>
      <c r="DJ16" s="1" t="s">
        <v>1631</v>
      </c>
      <c r="DK16" s="1" t="s">
        <v>1632</v>
      </c>
      <c r="DL16" s="1" t="s">
        <v>1633</v>
      </c>
      <c r="DM16" s="1" t="s">
        <v>1634</v>
      </c>
      <c r="DN16" s="1" t="s">
        <v>1635</v>
      </c>
      <c r="DO16" s="1" t="s">
        <v>1636</v>
      </c>
      <c r="DP16" s="1" t="s">
        <v>1637</v>
      </c>
      <c r="DQ16" s="1" t="s">
        <v>1638</v>
      </c>
      <c r="DR16" s="1" t="s">
        <v>1639</v>
      </c>
      <c r="DS16" s="1" t="s">
        <v>1640</v>
      </c>
      <c r="DT16" s="1" t="s">
        <v>1641</v>
      </c>
      <c r="DU16" s="1" t="s">
        <v>1642</v>
      </c>
      <c r="DV16" s="1" t="s">
        <v>1643</v>
      </c>
      <c r="DW16" s="1" t="s">
        <v>1644</v>
      </c>
      <c r="DX16" s="1" t="s">
        <v>1645</v>
      </c>
      <c r="DY16" s="1" t="s">
        <v>1646</v>
      </c>
      <c r="DZ16" s="1" t="s">
        <v>1647</v>
      </c>
      <c r="EA16" s="1" t="s">
        <v>1648</v>
      </c>
      <c r="EB16" s="1" t="s">
        <v>1649</v>
      </c>
      <c r="EC16" s="1" t="s">
        <v>1650</v>
      </c>
      <c r="ED16" s="1" t="s">
        <v>1651</v>
      </c>
      <c r="EE16" s="1" t="s">
        <v>1652</v>
      </c>
      <c r="EF16" s="1" t="s">
        <v>1653</v>
      </c>
      <c r="EG16" s="1" t="s">
        <v>1654</v>
      </c>
      <c r="EH16" s="1" t="s">
        <v>1655</v>
      </c>
      <c r="EI16" s="1" t="s">
        <v>1656</v>
      </c>
      <c r="EJ16" s="1" t="s">
        <v>1657</v>
      </c>
      <c r="EK16" s="1" t="s">
        <v>1658</v>
      </c>
      <c r="EL16" s="1" t="s">
        <v>1659</v>
      </c>
      <c r="EM16" s="1" t="s">
        <v>1660</v>
      </c>
      <c r="EN16" s="1" t="s">
        <v>1661</v>
      </c>
      <c r="EO16" s="1" t="s">
        <v>1662</v>
      </c>
      <c r="EP16" s="1" t="s">
        <v>1663</v>
      </c>
      <c r="EQ16" s="1" t="s">
        <v>1664</v>
      </c>
      <c r="ER16" s="1" t="s">
        <v>1665</v>
      </c>
      <c r="ES16" s="1" t="s">
        <v>1666</v>
      </c>
      <c r="ET16" s="1" t="s">
        <v>1667</v>
      </c>
      <c r="EU16" s="1" t="s">
        <v>1668</v>
      </c>
      <c r="EV16" s="1" t="s">
        <v>1669</v>
      </c>
      <c r="EW16" s="1" t="s">
        <v>1670</v>
      </c>
      <c r="EX16" s="1" t="s">
        <v>1671</v>
      </c>
      <c r="EY16" s="1" t="s">
        <v>1672</v>
      </c>
      <c r="EZ16" s="1" t="s">
        <v>1673</v>
      </c>
      <c r="FA16" s="1" t="s">
        <v>1674</v>
      </c>
      <c r="FB16" s="1" t="s">
        <v>1675</v>
      </c>
      <c r="FC16" s="1" t="s">
        <v>1676</v>
      </c>
      <c r="FD16" s="1" t="s">
        <v>1677</v>
      </c>
      <c r="FE16" s="1" t="s">
        <v>1678</v>
      </c>
    </row>
    <row r="17" spans="1:161" ht="13.5" customHeight="1">
      <c r="A17" s="15"/>
      <c r="B17" s="21" t="s">
        <v>1679</v>
      </c>
      <c r="C17" s="16" t="s">
        <v>701</v>
      </c>
      <c r="D17" s="19"/>
      <c r="E17" s="19"/>
      <c r="F17" s="19">
        <v>128436600</v>
      </c>
      <c r="G17" s="19">
        <v>294988866</v>
      </c>
      <c r="H17" s="20">
        <v>423425466</v>
      </c>
      <c r="I17" s="19">
        <v>284069924</v>
      </c>
      <c r="J17" s="19"/>
      <c r="K17" s="20">
        <v>284069924</v>
      </c>
      <c r="L17" s="20">
        <v>707495390</v>
      </c>
      <c r="M17" s="19">
        <v>49284283</v>
      </c>
      <c r="N17" s="19">
        <v>2978107</v>
      </c>
      <c r="O17" s="19">
        <v>8634003</v>
      </c>
      <c r="P17" s="20">
        <v>60896393</v>
      </c>
      <c r="Q17" s="20">
        <v>768391783</v>
      </c>
      <c r="R17" s="19"/>
      <c r="S17" s="19">
        <v>828328</v>
      </c>
      <c r="T17" s="19">
        <v>22968134</v>
      </c>
      <c r="U17" s="20">
        <v>23796462</v>
      </c>
      <c r="V17" s="19"/>
      <c r="W17" s="19"/>
      <c r="X17" s="20"/>
      <c r="Y17" s="20">
        <v>23796462</v>
      </c>
      <c r="Z17" s="19"/>
      <c r="AA17" s="19"/>
      <c r="AB17" s="19">
        <v>12523611</v>
      </c>
      <c r="AC17" s="19">
        <v>111301955</v>
      </c>
      <c r="AD17" s="20">
        <v>123825566</v>
      </c>
      <c r="AE17" s="19">
        <v>44366299</v>
      </c>
      <c r="AF17" s="19"/>
      <c r="AG17" s="20">
        <v>44366299</v>
      </c>
      <c r="AH17" s="20">
        <v>168191865</v>
      </c>
      <c r="AI17" s="19">
        <v>27744737</v>
      </c>
      <c r="AJ17" s="19">
        <v>767409</v>
      </c>
      <c r="AK17" s="19">
        <v>1001070</v>
      </c>
      <c r="AL17" s="20">
        <v>29513216</v>
      </c>
      <c r="AM17" s="20">
        <v>197705081</v>
      </c>
      <c r="AN17" s="19"/>
      <c r="AO17" s="19"/>
      <c r="AP17" s="19">
        <v>79990306</v>
      </c>
      <c r="AQ17" s="19">
        <v>119974911</v>
      </c>
      <c r="AR17" s="20">
        <v>199965217</v>
      </c>
      <c r="AS17" s="19">
        <v>231001124</v>
      </c>
      <c r="AT17" s="19"/>
      <c r="AU17" s="20">
        <v>231001124</v>
      </c>
      <c r="AV17" s="20">
        <v>430966341</v>
      </c>
      <c r="AW17" s="19">
        <v>9791546</v>
      </c>
      <c r="AX17" s="19">
        <v>2187438</v>
      </c>
      <c r="AY17" s="19">
        <v>4896371</v>
      </c>
      <c r="AZ17" s="20">
        <v>16875355</v>
      </c>
      <c r="BA17" s="20">
        <v>447841696</v>
      </c>
      <c r="BB17" s="19"/>
      <c r="BC17" s="19"/>
      <c r="BD17" s="19">
        <v>1468928</v>
      </c>
      <c r="BE17" s="19">
        <v>21269606</v>
      </c>
      <c r="BF17" s="20">
        <v>22738534</v>
      </c>
      <c r="BG17" s="19">
        <v>8702501</v>
      </c>
      <c r="BH17" s="19"/>
      <c r="BI17" s="20">
        <v>8702501</v>
      </c>
      <c r="BJ17" s="20">
        <v>31441035</v>
      </c>
      <c r="BK17" s="19">
        <v>283884</v>
      </c>
      <c r="BL17" s="19">
        <v>23260</v>
      </c>
      <c r="BM17" s="19"/>
      <c r="BN17" s="20">
        <v>307144</v>
      </c>
      <c r="BO17" s="20">
        <v>31748179</v>
      </c>
      <c r="BP17" s="19"/>
      <c r="BQ17" s="19"/>
      <c r="BR17" s="19">
        <v>33625427</v>
      </c>
      <c r="BS17" s="19">
        <v>19474260</v>
      </c>
      <c r="BT17" s="20">
        <v>53099687</v>
      </c>
      <c r="BU17" s="19"/>
      <c r="BV17" s="19"/>
      <c r="BW17" s="20"/>
      <c r="BX17" s="20">
        <v>53099687</v>
      </c>
      <c r="BY17" s="19">
        <v>11464116</v>
      </c>
      <c r="BZ17" s="19"/>
      <c r="CA17" s="19">
        <v>2736562</v>
      </c>
      <c r="CB17" s="20">
        <v>14200678</v>
      </c>
      <c r="CC17" s="20">
        <v>67300365</v>
      </c>
      <c r="CD17" s="17"/>
      <c r="CE17" s="1"/>
      <c r="CF17" s="1" t="s">
        <v>1680</v>
      </c>
      <c r="CG17" s="1" t="s">
        <v>1681</v>
      </c>
      <c r="CH17" s="1" t="s">
        <v>1682</v>
      </c>
      <c r="CI17" s="1" t="s">
        <v>1683</v>
      </c>
      <c r="CJ17" s="1" t="s">
        <v>1684</v>
      </c>
      <c r="CK17" s="1" t="s">
        <v>1685</v>
      </c>
      <c r="CL17" s="1" t="s">
        <v>1686</v>
      </c>
      <c r="CM17" s="1" t="s">
        <v>1687</v>
      </c>
      <c r="CN17" s="1" t="s">
        <v>1688</v>
      </c>
      <c r="CO17" s="1" t="s">
        <v>1689</v>
      </c>
      <c r="CP17" s="1" t="s">
        <v>1690</v>
      </c>
      <c r="CQ17" s="1" t="s">
        <v>1691</v>
      </c>
      <c r="CR17" s="1" t="s">
        <v>1692</v>
      </c>
      <c r="CS17" s="1" t="s">
        <v>1693</v>
      </c>
      <c r="CT17" s="1" t="s">
        <v>1694</v>
      </c>
      <c r="CU17" s="1" t="s">
        <v>1695</v>
      </c>
      <c r="CV17" s="1" t="s">
        <v>1696</v>
      </c>
      <c r="CW17" s="1" t="s">
        <v>1697</v>
      </c>
      <c r="CX17" s="1" t="s">
        <v>1698</v>
      </c>
      <c r="CY17" s="1" t="s">
        <v>1699</v>
      </c>
      <c r="CZ17" s="1" t="s">
        <v>1700</v>
      </c>
      <c r="DA17" s="1" t="s">
        <v>1701</v>
      </c>
      <c r="DB17" s="1" t="s">
        <v>1702</v>
      </c>
      <c r="DC17" s="1" t="s">
        <v>1703</v>
      </c>
      <c r="DD17" s="1" t="s">
        <v>1704</v>
      </c>
      <c r="DE17" s="1" t="s">
        <v>1705</v>
      </c>
      <c r="DF17" s="1" t="s">
        <v>1706</v>
      </c>
      <c r="DG17" s="1" t="s">
        <v>1707</v>
      </c>
      <c r="DH17" s="1" t="s">
        <v>1708</v>
      </c>
      <c r="DI17" s="1" t="s">
        <v>1709</v>
      </c>
      <c r="DJ17" s="1" t="s">
        <v>1710</v>
      </c>
      <c r="DK17" s="1" t="s">
        <v>1711</v>
      </c>
      <c r="DL17" s="1" t="s">
        <v>1712</v>
      </c>
      <c r="DM17" s="1" t="s">
        <v>1713</v>
      </c>
      <c r="DN17" s="1" t="s">
        <v>1714</v>
      </c>
      <c r="DO17" s="1" t="s">
        <v>1715</v>
      </c>
      <c r="DP17" s="1" t="s">
        <v>1716</v>
      </c>
      <c r="DQ17" s="1" t="s">
        <v>1717</v>
      </c>
      <c r="DR17" s="1" t="s">
        <v>1718</v>
      </c>
      <c r="DS17" s="1" t="s">
        <v>1719</v>
      </c>
      <c r="DT17" s="1" t="s">
        <v>1720</v>
      </c>
      <c r="DU17" s="1" t="s">
        <v>1721</v>
      </c>
      <c r="DV17" s="1" t="s">
        <v>1722</v>
      </c>
      <c r="DW17" s="1" t="s">
        <v>1723</v>
      </c>
      <c r="DX17" s="1" t="s">
        <v>1724</v>
      </c>
      <c r="DY17" s="1" t="s">
        <v>1725</v>
      </c>
      <c r="DZ17" s="1" t="s">
        <v>1726</v>
      </c>
      <c r="EA17" s="1" t="s">
        <v>1727</v>
      </c>
      <c r="EB17" s="1" t="s">
        <v>1728</v>
      </c>
      <c r="EC17" s="1" t="s">
        <v>1729</v>
      </c>
      <c r="ED17" s="1" t="s">
        <v>1730</v>
      </c>
      <c r="EE17" s="1" t="s">
        <v>1731</v>
      </c>
      <c r="EF17" s="1" t="s">
        <v>1732</v>
      </c>
      <c r="EG17" s="1" t="s">
        <v>1733</v>
      </c>
      <c r="EH17" s="1" t="s">
        <v>1734</v>
      </c>
      <c r="EI17" s="1" t="s">
        <v>1735</v>
      </c>
      <c r="EJ17" s="1" t="s">
        <v>1736</v>
      </c>
      <c r="EK17" s="1" t="s">
        <v>1737</v>
      </c>
      <c r="EL17" s="1" t="s">
        <v>1738</v>
      </c>
      <c r="EM17" s="1" t="s">
        <v>1739</v>
      </c>
      <c r="EN17" s="1" t="s">
        <v>1740</v>
      </c>
      <c r="EO17" s="1" t="s">
        <v>1741</v>
      </c>
      <c r="EP17" s="1" t="s">
        <v>1742</v>
      </c>
      <c r="EQ17" s="1" t="s">
        <v>1743</v>
      </c>
      <c r="ER17" s="1" t="s">
        <v>1744</v>
      </c>
      <c r="ES17" s="1" t="s">
        <v>1745</v>
      </c>
      <c r="ET17" s="1" t="s">
        <v>1746</v>
      </c>
      <c r="EU17" s="1" t="s">
        <v>1747</v>
      </c>
      <c r="EV17" s="1" t="s">
        <v>1748</v>
      </c>
      <c r="EW17" s="1" t="s">
        <v>1749</v>
      </c>
      <c r="EX17" s="1" t="s">
        <v>1750</v>
      </c>
      <c r="EY17" s="1" t="s">
        <v>1751</v>
      </c>
      <c r="EZ17" s="1" t="s">
        <v>1752</v>
      </c>
      <c r="FA17" s="1" t="s">
        <v>1753</v>
      </c>
      <c r="FB17" s="1" t="s">
        <v>1754</v>
      </c>
      <c r="FC17" s="1" t="s">
        <v>1755</v>
      </c>
      <c r="FD17" s="1" t="s">
        <v>1756</v>
      </c>
      <c r="FE17" s="1" t="s">
        <v>1757</v>
      </c>
    </row>
    <row r="18" spans="1:161" ht="23.25" customHeight="1">
      <c r="A18" s="15"/>
      <c r="B18" s="21" t="s">
        <v>1758</v>
      </c>
      <c r="C18" s="16" t="s">
        <v>528</v>
      </c>
      <c r="D18" s="19"/>
      <c r="E18" s="19"/>
      <c r="F18" s="19">
        <v>22169936</v>
      </c>
      <c r="G18" s="19">
        <v>1306917</v>
      </c>
      <c r="H18" s="20">
        <v>23476853</v>
      </c>
      <c r="I18" s="19">
        <v>1438225</v>
      </c>
      <c r="J18" s="19"/>
      <c r="K18" s="20">
        <v>1438225</v>
      </c>
      <c r="L18" s="20">
        <v>24915078</v>
      </c>
      <c r="M18" s="19">
        <v>5197027</v>
      </c>
      <c r="N18" s="19">
        <v>136256</v>
      </c>
      <c r="O18" s="19">
        <v>19205</v>
      </c>
      <c r="P18" s="20">
        <v>5352488</v>
      </c>
      <c r="Q18" s="20">
        <v>30267566</v>
      </c>
      <c r="R18" s="19"/>
      <c r="S18" s="19"/>
      <c r="T18" s="19">
        <v>8285</v>
      </c>
      <c r="U18" s="20">
        <v>8285</v>
      </c>
      <c r="V18" s="19"/>
      <c r="W18" s="19"/>
      <c r="X18" s="20"/>
      <c r="Y18" s="20">
        <v>8285</v>
      </c>
      <c r="Z18" s="19"/>
      <c r="AA18" s="19"/>
      <c r="AB18" s="19">
        <v>7095845</v>
      </c>
      <c r="AC18" s="19">
        <v>298461</v>
      </c>
      <c r="AD18" s="20">
        <v>7394306</v>
      </c>
      <c r="AE18" s="19">
        <v>31999</v>
      </c>
      <c r="AF18" s="19"/>
      <c r="AG18" s="20">
        <v>31999</v>
      </c>
      <c r="AH18" s="20">
        <v>7426305</v>
      </c>
      <c r="AI18" s="19">
        <v>3430347</v>
      </c>
      <c r="AJ18" s="19">
        <v>103088</v>
      </c>
      <c r="AK18" s="19">
        <v>2305</v>
      </c>
      <c r="AL18" s="20">
        <v>3535740</v>
      </c>
      <c r="AM18" s="20">
        <v>10962045</v>
      </c>
      <c r="AN18" s="19"/>
      <c r="AO18" s="19"/>
      <c r="AP18" s="19">
        <v>291027</v>
      </c>
      <c r="AQ18" s="19">
        <v>464711</v>
      </c>
      <c r="AR18" s="20">
        <v>755738</v>
      </c>
      <c r="AS18" s="19">
        <v>1406226</v>
      </c>
      <c r="AT18" s="19"/>
      <c r="AU18" s="20">
        <v>1406226</v>
      </c>
      <c r="AV18" s="20">
        <v>2161964</v>
      </c>
      <c r="AW18" s="19">
        <v>921075</v>
      </c>
      <c r="AX18" s="19">
        <v>33168</v>
      </c>
      <c r="AY18" s="19">
        <v>16900</v>
      </c>
      <c r="AZ18" s="20">
        <v>971143</v>
      </c>
      <c r="BA18" s="20">
        <v>3133107</v>
      </c>
      <c r="BB18" s="19"/>
      <c r="BC18" s="19"/>
      <c r="BD18" s="19">
        <v>168816</v>
      </c>
      <c r="BE18" s="19">
        <v>535460</v>
      </c>
      <c r="BF18" s="20">
        <v>704276</v>
      </c>
      <c r="BG18" s="19"/>
      <c r="BH18" s="19"/>
      <c r="BI18" s="20"/>
      <c r="BJ18" s="20">
        <v>704276</v>
      </c>
      <c r="BK18" s="19">
        <v>64692</v>
      </c>
      <c r="BL18" s="19"/>
      <c r="BM18" s="19"/>
      <c r="BN18" s="20">
        <v>64692</v>
      </c>
      <c r="BO18" s="20">
        <v>768968</v>
      </c>
      <c r="BP18" s="19"/>
      <c r="BQ18" s="19"/>
      <c r="BR18" s="19">
        <v>14614248</v>
      </c>
      <c r="BS18" s="19"/>
      <c r="BT18" s="20">
        <v>14614248</v>
      </c>
      <c r="BU18" s="19"/>
      <c r="BV18" s="19"/>
      <c r="BW18" s="20"/>
      <c r="BX18" s="20">
        <v>14614248</v>
      </c>
      <c r="BY18" s="19">
        <v>780913</v>
      </c>
      <c r="BZ18" s="19"/>
      <c r="CA18" s="19"/>
      <c r="CB18" s="20">
        <v>780913</v>
      </c>
      <c r="CC18" s="20">
        <v>15395161</v>
      </c>
      <c r="CD18" s="17"/>
      <c r="CE18" s="1"/>
      <c r="CF18" s="1" t="s">
        <v>1759</v>
      </c>
      <c r="CG18" s="1" t="s">
        <v>1760</v>
      </c>
      <c r="CH18" s="1" t="s">
        <v>1761</v>
      </c>
      <c r="CI18" s="1" t="s">
        <v>1762</v>
      </c>
      <c r="CJ18" s="1" t="s">
        <v>1763</v>
      </c>
      <c r="CK18" s="1" t="s">
        <v>1764</v>
      </c>
      <c r="CL18" s="1" t="s">
        <v>1765</v>
      </c>
      <c r="CM18" s="1" t="s">
        <v>1766</v>
      </c>
      <c r="CN18" s="1" t="s">
        <v>1767</v>
      </c>
      <c r="CO18" s="1" t="s">
        <v>1768</v>
      </c>
      <c r="CP18" s="1" t="s">
        <v>1769</v>
      </c>
      <c r="CQ18" s="1" t="s">
        <v>1770</v>
      </c>
      <c r="CR18" s="1" t="s">
        <v>1771</v>
      </c>
      <c r="CS18" s="1" t="s">
        <v>1772</v>
      </c>
      <c r="CT18" s="1" t="s">
        <v>1773</v>
      </c>
      <c r="CU18" s="1" t="s">
        <v>1774</v>
      </c>
      <c r="CV18" s="1" t="s">
        <v>1775</v>
      </c>
      <c r="CW18" s="1" t="s">
        <v>1776</v>
      </c>
      <c r="CX18" s="1" t="s">
        <v>1777</v>
      </c>
      <c r="CY18" s="1" t="s">
        <v>1778</v>
      </c>
      <c r="CZ18" s="1" t="s">
        <v>1779</v>
      </c>
      <c r="DA18" s="1" t="s">
        <v>1780</v>
      </c>
      <c r="DB18" s="1" t="s">
        <v>1781</v>
      </c>
      <c r="DC18" s="1" t="s">
        <v>1782</v>
      </c>
      <c r="DD18" s="1" t="s">
        <v>1783</v>
      </c>
      <c r="DE18" s="1" t="s">
        <v>1784</v>
      </c>
      <c r="DF18" s="1" t="s">
        <v>1785</v>
      </c>
      <c r="DG18" s="1" t="s">
        <v>1786</v>
      </c>
      <c r="DH18" s="1" t="s">
        <v>1787</v>
      </c>
      <c r="DI18" s="1" t="s">
        <v>1788</v>
      </c>
      <c r="DJ18" s="1" t="s">
        <v>1789</v>
      </c>
      <c r="DK18" s="1" t="s">
        <v>1790</v>
      </c>
      <c r="DL18" s="1" t="s">
        <v>1791</v>
      </c>
      <c r="DM18" s="1" t="s">
        <v>1792</v>
      </c>
      <c r="DN18" s="1" t="s">
        <v>1793</v>
      </c>
      <c r="DO18" s="1" t="s">
        <v>1794</v>
      </c>
      <c r="DP18" s="1" t="s">
        <v>1795</v>
      </c>
      <c r="DQ18" s="1" t="s">
        <v>1796</v>
      </c>
      <c r="DR18" s="1" t="s">
        <v>1797</v>
      </c>
      <c r="DS18" s="1" t="s">
        <v>1798</v>
      </c>
      <c r="DT18" s="1" t="s">
        <v>1799</v>
      </c>
      <c r="DU18" s="1" t="s">
        <v>1800</v>
      </c>
      <c r="DV18" s="1" t="s">
        <v>1801</v>
      </c>
      <c r="DW18" s="1" t="s">
        <v>1802</v>
      </c>
      <c r="DX18" s="1" t="s">
        <v>1803</v>
      </c>
      <c r="DY18" s="1" t="s">
        <v>1804</v>
      </c>
      <c r="DZ18" s="1" t="s">
        <v>1805</v>
      </c>
      <c r="EA18" s="1" t="s">
        <v>1806</v>
      </c>
      <c r="EB18" s="1" t="s">
        <v>1807</v>
      </c>
      <c r="EC18" s="1" t="s">
        <v>1808</v>
      </c>
      <c r="ED18" s="1" t="s">
        <v>1809</v>
      </c>
      <c r="EE18" s="1" t="s">
        <v>1810</v>
      </c>
      <c r="EF18" s="1" t="s">
        <v>1811</v>
      </c>
      <c r="EG18" s="1" t="s">
        <v>1812</v>
      </c>
      <c r="EH18" s="1" t="s">
        <v>1813</v>
      </c>
      <c r="EI18" s="1" t="s">
        <v>735</v>
      </c>
      <c r="EJ18" s="1" t="s">
        <v>736</v>
      </c>
      <c r="EK18" s="1" t="s">
        <v>737</v>
      </c>
      <c r="EL18" s="1" t="s">
        <v>738</v>
      </c>
      <c r="EM18" s="1" t="s">
        <v>739</v>
      </c>
      <c r="EN18" s="1" t="s">
        <v>740</v>
      </c>
      <c r="EO18" s="1" t="s">
        <v>741</v>
      </c>
      <c r="EP18" s="1" t="s">
        <v>742</v>
      </c>
      <c r="EQ18" s="1" t="s">
        <v>743</v>
      </c>
      <c r="ER18" s="1" t="s">
        <v>744</v>
      </c>
      <c r="ES18" s="1" t="s">
        <v>745</v>
      </c>
      <c r="ET18" s="1" t="s">
        <v>746</v>
      </c>
      <c r="EU18" s="1" t="s">
        <v>747</v>
      </c>
      <c r="EV18" s="1" t="s">
        <v>748</v>
      </c>
      <c r="EW18" s="1" t="s">
        <v>749</v>
      </c>
      <c r="EX18" s="1" t="s">
        <v>750</v>
      </c>
      <c r="EY18" s="1" t="s">
        <v>751</v>
      </c>
      <c r="EZ18" s="1" t="s">
        <v>752</v>
      </c>
      <c r="FA18" s="1" t="s">
        <v>753</v>
      </c>
      <c r="FB18" s="1" t="s">
        <v>754</v>
      </c>
      <c r="FC18" s="1" t="s">
        <v>755</v>
      </c>
      <c r="FD18" s="1" t="s">
        <v>756</v>
      </c>
      <c r="FE18" s="1" t="s">
        <v>757</v>
      </c>
    </row>
    <row r="19" spans="1:161" ht="13.5" customHeight="1">
      <c r="A19" s="15"/>
      <c r="B19" s="21" t="s">
        <v>758</v>
      </c>
      <c r="C19" s="16" t="s">
        <v>529</v>
      </c>
      <c r="D19" s="19"/>
      <c r="E19" s="19"/>
      <c r="F19" s="19">
        <v>76648431</v>
      </c>
      <c r="G19" s="19">
        <v>216074221</v>
      </c>
      <c r="H19" s="20">
        <v>292722652</v>
      </c>
      <c r="I19" s="19">
        <v>117696955</v>
      </c>
      <c r="J19" s="19"/>
      <c r="K19" s="20">
        <v>117696955</v>
      </c>
      <c r="L19" s="20">
        <v>410419607</v>
      </c>
      <c r="M19" s="19">
        <v>99030967</v>
      </c>
      <c r="N19" s="19">
        <v>3275195</v>
      </c>
      <c r="O19" s="19">
        <v>10113612</v>
      </c>
      <c r="P19" s="20">
        <v>112419774</v>
      </c>
      <c r="Q19" s="20">
        <v>522839381</v>
      </c>
      <c r="R19" s="19"/>
      <c r="S19" s="19">
        <v>1163171</v>
      </c>
      <c r="T19" s="19">
        <v>9551495</v>
      </c>
      <c r="U19" s="20">
        <v>10714666</v>
      </c>
      <c r="V19" s="19"/>
      <c r="W19" s="19"/>
      <c r="X19" s="20"/>
      <c r="Y19" s="20">
        <v>10714666</v>
      </c>
      <c r="Z19" s="19"/>
      <c r="AA19" s="19"/>
      <c r="AB19" s="19">
        <v>5217208</v>
      </c>
      <c r="AC19" s="19">
        <v>74793708</v>
      </c>
      <c r="AD19" s="20">
        <v>80010916</v>
      </c>
      <c r="AE19" s="19">
        <v>17680214</v>
      </c>
      <c r="AF19" s="19"/>
      <c r="AG19" s="20">
        <v>17680214</v>
      </c>
      <c r="AH19" s="20">
        <v>97691130</v>
      </c>
      <c r="AI19" s="19">
        <v>66422186</v>
      </c>
      <c r="AJ19" s="19">
        <v>1025855</v>
      </c>
      <c r="AK19" s="19">
        <v>1819271</v>
      </c>
      <c r="AL19" s="20">
        <v>69267312</v>
      </c>
      <c r="AM19" s="20">
        <v>166958442</v>
      </c>
      <c r="AN19" s="19"/>
      <c r="AO19" s="19"/>
      <c r="AP19" s="19">
        <v>47892378</v>
      </c>
      <c r="AQ19" s="19">
        <v>121631682</v>
      </c>
      <c r="AR19" s="20">
        <v>169524060</v>
      </c>
      <c r="AS19" s="19">
        <v>96330935</v>
      </c>
      <c r="AT19" s="19"/>
      <c r="AU19" s="20">
        <v>96330935</v>
      </c>
      <c r="AV19" s="20">
        <v>265854995</v>
      </c>
      <c r="AW19" s="19">
        <v>14595611</v>
      </c>
      <c r="AX19" s="19">
        <v>2238993</v>
      </c>
      <c r="AY19" s="19">
        <v>6161738</v>
      </c>
      <c r="AZ19" s="20">
        <v>22996342</v>
      </c>
      <c r="BA19" s="20">
        <v>288851337</v>
      </c>
      <c r="BB19" s="19"/>
      <c r="BC19" s="19"/>
      <c r="BD19" s="19">
        <v>236798</v>
      </c>
      <c r="BE19" s="19">
        <v>4507140</v>
      </c>
      <c r="BF19" s="20">
        <v>4743938</v>
      </c>
      <c r="BG19" s="19">
        <v>3685806</v>
      </c>
      <c r="BH19" s="19"/>
      <c r="BI19" s="20">
        <v>3685806</v>
      </c>
      <c r="BJ19" s="20">
        <v>8429744</v>
      </c>
      <c r="BK19" s="19">
        <v>414566</v>
      </c>
      <c r="BL19" s="19">
        <v>10347</v>
      </c>
      <c r="BM19" s="19"/>
      <c r="BN19" s="20">
        <v>424913</v>
      </c>
      <c r="BO19" s="20">
        <v>8854657</v>
      </c>
      <c r="BP19" s="19"/>
      <c r="BQ19" s="19"/>
      <c r="BR19" s="19">
        <v>22138876</v>
      </c>
      <c r="BS19" s="19">
        <v>5590196</v>
      </c>
      <c r="BT19" s="20">
        <v>27729072</v>
      </c>
      <c r="BU19" s="19"/>
      <c r="BV19" s="19"/>
      <c r="BW19" s="20"/>
      <c r="BX19" s="20">
        <v>27729072</v>
      </c>
      <c r="BY19" s="19">
        <v>17598604</v>
      </c>
      <c r="BZ19" s="19"/>
      <c r="CA19" s="19">
        <v>2132603</v>
      </c>
      <c r="CB19" s="20">
        <v>19731207</v>
      </c>
      <c r="CC19" s="20">
        <v>47460279</v>
      </c>
      <c r="CD19" s="17"/>
      <c r="CE19" s="1"/>
      <c r="CF19" s="1" t="s">
        <v>759</v>
      </c>
      <c r="CG19" s="1" t="s">
        <v>760</v>
      </c>
      <c r="CH19" s="1" t="s">
        <v>761</v>
      </c>
      <c r="CI19" s="1" t="s">
        <v>762</v>
      </c>
      <c r="CJ19" s="1" t="s">
        <v>763</v>
      </c>
      <c r="CK19" s="1" t="s">
        <v>764</v>
      </c>
      <c r="CL19" s="1" t="s">
        <v>765</v>
      </c>
      <c r="CM19" s="1" t="s">
        <v>766</v>
      </c>
      <c r="CN19" s="1" t="s">
        <v>767</v>
      </c>
      <c r="CO19" s="1" t="s">
        <v>768</v>
      </c>
      <c r="CP19" s="1" t="s">
        <v>769</v>
      </c>
      <c r="CQ19" s="1" t="s">
        <v>770</v>
      </c>
      <c r="CR19" s="1" t="s">
        <v>771</v>
      </c>
      <c r="CS19" s="1" t="s">
        <v>772</v>
      </c>
      <c r="CT19" s="1" t="s">
        <v>773</v>
      </c>
      <c r="CU19" s="1" t="s">
        <v>774</v>
      </c>
      <c r="CV19" s="1" t="s">
        <v>775</v>
      </c>
      <c r="CW19" s="1" t="s">
        <v>776</v>
      </c>
      <c r="CX19" s="1" t="s">
        <v>777</v>
      </c>
      <c r="CY19" s="1" t="s">
        <v>778</v>
      </c>
      <c r="CZ19" s="1" t="s">
        <v>779</v>
      </c>
      <c r="DA19" s="1" t="s">
        <v>780</v>
      </c>
      <c r="DB19" s="1" t="s">
        <v>781</v>
      </c>
      <c r="DC19" s="1" t="s">
        <v>782</v>
      </c>
      <c r="DD19" s="1" t="s">
        <v>783</v>
      </c>
      <c r="DE19" s="1" t="s">
        <v>784</v>
      </c>
      <c r="DF19" s="1" t="s">
        <v>785</v>
      </c>
      <c r="DG19" s="1" t="s">
        <v>786</v>
      </c>
      <c r="DH19" s="1" t="s">
        <v>787</v>
      </c>
      <c r="DI19" s="1" t="s">
        <v>788</v>
      </c>
      <c r="DJ19" s="1" t="s">
        <v>789</v>
      </c>
      <c r="DK19" s="1" t="s">
        <v>790</v>
      </c>
      <c r="DL19" s="1" t="s">
        <v>791</v>
      </c>
      <c r="DM19" s="1" t="s">
        <v>792</v>
      </c>
      <c r="DN19" s="1" t="s">
        <v>793</v>
      </c>
      <c r="DO19" s="1" t="s">
        <v>794</v>
      </c>
      <c r="DP19" s="1" t="s">
        <v>795</v>
      </c>
      <c r="DQ19" s="1" t="s">
        <v>796</v>
      </c>
      <c r="DR19" s="1" t="s">
        <v>797</v>
      </c>
      <c r="DS19" s="1" t="s">
        <v>798</v>
      </c>
      <c r="DT19" s="1" t="s">
        <v>799</v>
      </c>
      <c r="DU19" s="1" t="s">
        <v>800</v>
      </c>
      <c r="DV19" s="1" t="s">
        <v>801</v>
      </c>
      <c r="DW19" s="1" t="s">
        <v>802</v>
      </c>
      <c r="DX19" s="1" t="s">
        <v>803</v>
      </c>
      <c r="DY19" s="1" t="s">
        <v>804</v>
      </c>
      <c r="DZ19" s="1" t="s">
        <v>805</v>
      </c>
      <c r="EA19" s="1" t="s">
        <v>806</v>
      </c>
      <c r="EB19" s="1" t="s">
        <v>807</v>
      </c>
      <c r="EC19" s="1" t="s">
        <v>808</v>
      </c>
      <c r="ED19" s="1" t="s">
        <v>809</v>
      </c>
      <c r="EE19" s="1" t="s">
        <v>810</v>
      </c>
      <c r="EF19" s="1" t="s">
        <v>811</v>
      </c>
      <c r="EG19" s="1" t="s">
        <v>812</v>
      </c>
      <c r="EH19" s="1" t="s">
        <v>813</v>
      </c>
      <c r="EI19" s="1" t="s">
        <v>814</v>
      </c>
      <c r="EJ19" s="1" t="s">
        <v>815</v>
      </c>
      <c r="EK19" s="1" t="s">
        <v>816</v>
      </c>
      <c r="EL19" s="1" t="s">
        <v>817</v>
      </c>
      <c r="EM19" s="1" t="s">
        <v>818</v>
      </c>
      <c r="EN19" s="1" t="s">
        <v>819</v>
      </c>
      <c r="EO19" s="1" t="s">
        <v>820</v>
      </c>
      <c r="EP19" s="1" t="s">
        <v>821</v>
      </c>
      <c r="EQ19" s="1" t="s">
        <v>822</v>
      </c>
      <c r="ER19" s="1" t="s">
        <v>823</v>
      </c>
      <c r="ES19" s="1" t="s">
        <v>824</v>
      </c>
      <c r="ET19" s="1" t="s">
        <v>825</v>
      </c>
      <c r="EU19" s="1" t="s">
        <v>826</v>
      </c>
      <c r="EV19" s="1" t="s">
        <v>827</v>
      </c>
      <c r="EW19" s="1" t="s">
        <v>828</v>
      </c>
      <c r="EX19" s="1" t="s">
        <v>829</v>
      </c>
      <c r="EY19" s="1" t="s">
        <v>830</v>
      </c>
      <c r="EZ19" s="1" t="s">
        <v>831</v>
      </c>
      <c r="FA19" s="1" t="s">
        <v>832</v>
      </c>
      <c r="FB19" s="1" t="s">
        <v>833</v>
      </c>
      <c r="FC19" s="1" t="s">
        <v>834</v>
      </c>
      <c r="FD19" s="1" t="s">
        <v>835</v>
      </c>
      <c r="FE19" s="1" t="s">
        <v>836</v>
      </c>
    </row>
    <row r="20" spans="1:161" ht="13.5" customHeight="1">
      <c r="A20" s="15"/>
      <c r="B20" s="21" t="s">
        <v>837</v>
      </c>
      <c r="C20" s="16" t="s">
        <v>530</v>
      </c>
      <c r="D20" s="19">
        <v>19755171</v>
      </c>
      <c r="E20" s="19"/>
      <c r="F20" s="19">
        <v>148836322</v>
      </c>
      <c r="G20" s="19">
        <v>135664172</v>
      </c>
      <c r="H20" s="20">
        <v>304255665</v>
      </c>
      <c r="I20" s="19">
        <v>283796842</v>
      </c>
      <c r="J20" s="19">
        <v>6320505</v>
      </c>
      <c r="K20" s="20">
        <v>290117347</v>
      </c>
      <c r="L20" s="20">
        <v>594373012</v>
      </c>
      <c r="M20" s="19">
        <v>141710008</v>
      </c>
      <c r="N20" s="19">
        <v>2698866</v>
      </c>
      <c r="O20" s="19">
        <v>11090583</v>
      </c>
      <c r="P20" s="20">
        <v>155499457</v>
      </c>
      <c r="Q20" s="20">
        <v>749872469</v>
      </c>
      <c r="R20" s="19"/>
      <c r="S20" s="19">
        <v>1330180</v>
      </c>
      <c r="T20" s="19">
        <v>10829797</v>
      </c>
      <c r="U20" s="20">
        <v>12159977</v>
      </c>
      <c r="V20" s="19"/>
      <c r="W20" s="19"/>
      <c r="X20" s="20"/>
      <c r="Y20" s="20">
        <v>12159977</v>
      </c>
      <c r="Z20" s="19">
        <v>19715171</v>
      </c>
      <c r="AA20" s="19"/>
      <c r="AB20" s="19">
        <v>8112987</v>
      </c>
      <c r="AC20" s="19">
        <v>48085389</v>
      </c>
      <c r="AD20" s="20">
        <v>75913547</v>
      </c>
      <c r="AE20" s="19">
        <v>69740939</v>
      </c>
      <c r="AF20" s="19">
        <v>3372898</v>
      </c>
      <c r="AG20" s="20">
        <v>73113837</v>
      </c>
      <c r="AH20" s="20">
        <v>149027384</v>
      </c>
      <c r="AI20" s="19">
        <v>99873961</v>
      </c>
      <c r="AJ20" s="19">
        <v>1171740</v>
      </c>
      <c r="AK20" s="19">
        <v>5052076</v>
      </c>
      <c r="AL20" s="20">
        <v>106097777</v>
      </c>
      <c r="AM20" s="20">
        <v>255125161</v>
      </c>
      <c r="AN20" s="19">
        <v>40000</v>
      </c>
      <c r="AO20" s="19"/>
      <c r="AP20" s="19">
        <v>40781006</v>
      </c>
      <c r="AQ20" s="19">
        <v>64969792</v>
      </c>
      <c r="AR20" s="20">
        <v>105790798</v>
      </c>
      <c r="AS20" s="19">
        <v>206508330</v>
      </c>
      <c r="AT20" s="19">
        <v>2947607</v>
      </c>
      <c r="AU20" s="20">
        <v>209455937</v>
      </c>
      <c r="AV20" s="20">
        <v>315246735</v>
      </c>
      <c r="AW20" s="19">
        <v>23318856</v>
      </c>
      <c r="AX20" s="19">
        <v>1513490</v>
      </c>
      <c r="AY20" s="19">
        <v>3788061</v>
      </c>
      <c r="AZ20" s="20">
        <v>28620407</v>
      </c>
      <c r="BA20" s="20">
        <v>343867142</v>
      </c>
      <c r="BB20" s="19"/>
      <c r="BC20" s="19"/>
      <c r="BD20" s="19">
        <v>729341</v>
      </c>
      <c r="BE20" s="19">
        <v>5680101</v>
      </c>
      <c r="BF20" s="20">
        <v>6409442</v>
      </c>
      <c r="BG20" s="19">
        <v>7547573</v>
      </c>
      <c r="BH20" s="19"/>
      <c r="BI20" s="20">
        <v>7547573</v>
      </c>
      <c r="BJ20" s="20">
        <v>13957015</v>
      </c>
      <c r="BK20" s="19">
        <v>702044</v>
      </c>
      <c r="BL20" s="19">
        <v>13636</v>
      </c>
      <c r="BM20" s="19"/>
      <c r="BN20" s="20">
        <v>715680</v>
      </c>
      <c r="BO20" s="20">
        <v>14672695</v>
      </c>
      <c r="BP20" s="19"/>
      <c r="BQ20" s="19"/>
      <c r="BR20" s="19">
        <v>97882808</v>
      </c>
      <c r="BS20" s="19">
        <v>6099093</v>
      </c>
      <c r="BT20" s="20">
        <v>103981901</v>
      </c>
      <c r="BU20" s="19"/>
      <c r="BV20" s="19"/>
      <c r="BW20" s="20"/>
      <c r="BX20" s="20">
        <v>103981901</v>
      </c>
      <c r="BY20" s="19">
        <v>17815147</v>
      </c>
      <c r="BZ20" s="19"/>
      <c r="CA20" s="19">
        <v>2250446</v>
      </c>
      <c r="CB20" s="20">
        <v>20065593</v>
      </c>
      <c r="CC20" s="20">
        <v>124047494</v>
      </c>
      <c r="CD20" s="17"/>
      <c r="CE20" s="1"/>
      <c r="CF20" s="1" t="s">
        <v>838</v>
      </c>
      <c r="CG20" s="1" t="s">
        <v>839</v>
      </c>
      <c r="CH20" s="1" t="s">
        <v>840</v>
      </c>
      <c r="CI20" s="1" t="s">
        <v>841</v>
      </c>
      <c r="CJ20" s="1" t="s">
        <v>842</v>
      </c>
      <c r="CK20" s="1" t="s">
        <v>843</v>
      </c>
      <c r="CL20" s="1" t="s">
        <v>844</v>
      </c>
      <c r="CM20" s="1" t="s">
        <v>845</v>
      </c>
      <c r="CN20" s="1" t="s">
        <v>846</v>
      </c>
      <c r="CO20" s="1" t="s">
        <v>847</v>
      </c>
      <c r="CP20" s="1" t="s">
        <v>848</v>
      </c>
      <c r="CQ20" s="1" t="s">
        <v>849</v>
      </c>
      <c r="CR20" s="1" t="s">
        <v>850</v>
      </c>
      <c r="CS20" s="1" t="s">
        <v>851</v>
      </c>
      <c r="CT20" s="1" t="s">
        <v>852</v>
      </c>
      <c r="CU20" s="1" t="s">
        <v>853</v>
      </c>
      <c r="CV20" s="1" t="s">
        <v>854</v>
      </c>
      <c r="CW20" s="1" t="s">
        <v>855</v>
      </c>
      <c r="CX20" s="1" t="s">
        <v>856</v>
      </c>
      <c r="CY20" s="1" t="s">
        <v>857</v>
      </c>
      <c r="CZ20" s="1" t="s">
        <v>858</v>
      </c>
      <c r="DA20" s="1" t="s">
        <v>859</v>
      </c>
      <c r="DB20" s="1" t="s">
        <v>860</v>
      </c>
      <c r="DC20" s="1" t="s">
        <v>861</v>
      </c>
      <c r="DD20" s="1" t="s">
        <v>862</v>
      </c>
      <c r="DE20" s="1" t="s">
        <v>863</v>
      </c>
      <c r="DF20" s="1" t="s">
        <v>864</v>
      </c>
      <c r="DG20" s="1" t="s">
        <v>865</v>
      </c>
      <c r="DH20" s="1" t="s">
        <v>866</v>
      </c>
      <c r="DI20" s="1" t="s">
        <v>867</v>
      </c>
      <c r="DJ20" s="1" t="s">
        <v>868</v>
      </c>
      <c r="DK20" s="1" t="s">
        <v>869</v>
      </c>
      <c r="DL20" s="1" t="s">
        <v>870</v>
      </c>
      <c r="DM20" s="1" t="s">
        <v>871</v>
      </c>
      <c r="DN20" s="1" t="s">
        <v>872</v>
      </c>
      <c r="DO20" s="1" t="s">
        <v>873</v>
      </c>
      <c r="DP20" s="1" t="s">
        <v>874</v>
      </c>
      <c r="DQ20" s="1" t="s">
        <v>875</v>
      </c>
      <c r="DR20" s="1" t="s">
        <v>876</v>
      </c>
      <c r="DS20" s="1" t="s">
        <v>877</v>
      </c>
      <c r="DT20" s="1" t="s">
        <v>878</v>
      </c>
      <c r="DU20" s="1" t="s">
        <v>879</v>
      </c>
      <c r="DV20" s="1" t="s">
        <v>880</v>
      </c>
      <c r="DW20" s="1" t="s">
        <v>881</v>
      </c>
      <c r="DX20" s="1" t="s">
        <v>882</v>
      </c>
      <c r="DY20" s="1" t="s">
        <v>883</v>
      </c>
      <c r="DZ20" s="1" t="s">
        <v>884</v>
      </c>
      <c r="EA20" s="1" t="s">
        <v>885</v>
      </c>
      <c r="EB20" s="1" t="s">
        <v>886</v>
      </c>
      <c r="EC20" s="1" t="s">
        <v>887</v>
      </c>
      <c r="ED20" s="1" t="s">
        <v>888</v>
      </c>
      <c r="EE20" s="1" t="s">
        <v>889</v>
      </c>
      <c r="EF20" s="1" t="s">
        <v>890</v>
      </c>
      <c r="EG20" s="1" t="s">
        <v>891</v>
      </c>
      <c r="EH20" s="1" t="s">
        <v>892</v>
      </c>
      <c r="EI20" s="1" t="s">
        <v>893</v>
      </c>
      <c r="EJ20" s="1" t="s">
        <v>894</v>
      </c>
      <c r="EK20" s="1" t="s">
        <v>895</v>
      </c>
      <c r="EL20" s="1" t="s">
        <v>896</v>
      </c>
      <c r="EM20" s="1" t="s">
        <v>897</v>
      </c>
      <c r="EN20" s="1" t="s">
        <v>898</v>
      </c>
      <c r="EO20" s="1" t="s">
        <v>899</v>
      </c>
      <c r="EP20" s="1" t="s">
        <v>900</v>
      </c>
      <c r="EQ20" s="1" t="s">
        <v>901</v>
      </c>
      <c r="ER20" s="1" t="s">
        <v>902</v>
      </c>
      <c r="ES20" s="1" t="s">
        <v>903</v>
      </c>
      <c r="ET20" s="1" t="s">
        <v>904</v>
      </c>
      <c r="EU20" s="1" t="s">
        <v>905</v>
      </c>
      <c r="EV20" s="1" t="s">
        <v>906</v>
      </c>
      <c r="EW20" s="1" t="s">
        <v>907</v>
      </c>
      <c r="EX20" s="1" t="s">
        <v>908</v>
      </c>
      <c r="EY20" s="1" t="s">
        <v>909</v>
      </c>
      <c r="EZ20" s="1" t="s">
        <v>910</v>
      </c>
      <c r="FA20" s="1" t="s">
        <v>911</v>
      </c>
      <c r="FB20" s="1" t="s">
        <v>912</v>
      </c>
      <c r="FC20" s="1" t="s">
        <v>913</v>
      </c>
      <c r="FD20" s="1" t="s">
        <v>914</v>
      </c>
      <c r="FE20" s="1" t="s">
        <v>915</v>
      </c>
    </row>
    <row r="21" spans="1:161" ht="13.5" customHeight="1">
      <c r="A21" s="15"/>
      <c r="B21" s="18" t="s">
        <v>916</v>
      </c>
      <c r="C21" s="16" t="s">
        <v>531</v>
      </c>
      <c r="D21" s="19"/>
      <c r="E21" s="19"/>
      <c r="F21" s="19">
        <v>126625207</v>
      </c>
      <c r="G21" s="19">
        <v>101377599</v>
      </c>
      <c r="H21" s="20">
        <v>228002806</v>
      </c>
      <c r="I21" s="19"/>
      <c r="J21" s="19">
        <v>35000</v>
      </c>
      <c r="K21" s="20">
        <v>35000</v>
      </c>
      <c r="L21" s="20">
        <v>228037806</v>
      </c>
      <c r="M21" s="19">
        <v>935424</v>
      </c>
      <c r="N21" s="19">
        <v>84390</v>
      </c>
      <c r="O21" s="19"/>
      <c r="P21" s="20">
        <v>1019814</v>
      </c>
      <c r="Q21" s="20">
        <v>229057620</v>
      </c>
      <c r="R21" s="19"/>
      <c r="S21" s="19"/>
      <c r="T21" s="19"/>
      <c r="U21" s="20"/>
      <c r="V21" s="19"/>
      <c r="W21" s="19"/>
      <c r="X21" s="20"/>
      <c r="Y21" s="20"/>
      <c r="Z21" s="19"/>
      <c r="AA21" s="19"/>
      <c r="AB21" s="19"/>
      <c r="AC21" s="19">
        <v>483037</v>
      </c>
      <c r="AD21" s="20">
        <v>483037</v>
      </c>
      <c r="AE21" s="19"/>
      <c r="AF21" s="19">
        <v>35000</v>
      </c>
      <c r="AG21" s="20">
        <v>35000</v>
      </c>
      <c r="AH21" s="20">
        <v>518037</v>
      </c>
      <c r="AI21" s="19">
        <v>584106</v>
      </c>
      <c r="AJ21" s="19">
        <v>84390</v>
      </c>
      <c r="AK21" s="19"/>
      <c r="AL21" s="20">
        <v>668496</v>
      </c>
      <c r="AM21" s="20">
        <v>1186533</v>
      </c>
      <c r="AN21" s="19"/>
      <c r="AO21" s="19"/>
      <c r="AP21" s="19">
        <v>0</v>
      </c>
      <c r="AQ21" s="19">
        <v>951000</v>
      </c>
      <c r="AR21" s="20">
        <v>951000</v>
      </c>
      <c r="AS21" s="19"/>
      <c r="AT21" s="19"/>
      <c r="AU21" s="20"/>
      <c r="AV21" s="20">
        <v>951000</v>
      </c>
      <c r="AW21" s="19">
        <v>240000</v>
      </c>
      <c r="AX21" s="19"/>
      <c r="AY21" s="19"/>
      <c r="AZ21" s="20">
        <v>240000</v>
      </c>
      <c r="BA21" s="20">
        <v>1191000</v>
      </c>
      <c r="BB21" s="19"/>
      <c r="BC21" s="19"/>
      <c r="BD21" s="19"/>
      <c r="BE21" s="19">
        <v>20862</v>
      </c>
      <c r="BF21" s="20">
        <v>20862</v>
      </c>
      <c r="BG21" s="19"/>
      <c r="BH21" s="19"/>
      <c r="BI21" s="20"/>
      <c r="BJ21" s="20">
        <v>20862</v>
      </c>
      <c r="BK21" s="19"/>
      <c r="BL21" s="19"/>
      <c r="BM21" s="19"/>
      <c r="BN21" s="20"/>
      <c r="BO21" s="20">
        <v>20862</v>
      </c>
      <c r="BP21" s="19"/>
      <c r="BQ21" s="19"/>
      <c r="BR21" s="19">
        <v>126625207</v>
      </c>
      <c r="BS21" s="19">
        <v>99922700</v>
      </c>
      <c r="BT21" s="20">
        <v>226547907</v>
      </c>
      <c r="BU21" s="19"/>
      <c r="BV21" s="19"/>
      <c r="BW21" s="20"/>
      <c r="BX21" s="20">
        <v>226547907</v>
      </c>
      <c r="BY21" s="19">
        <v>111318</v>
      </c>
      <c r="BZ21" s="19"/>
      <c r="CA21" s="19"/>
      <c r="CB21" s="20">
        <v>111318</v>
      </c>
      <c r="CC21" s="20">
        <v>226659225</v>
      </c>
      <c r="CD21" s="17"/>
      <c r="CE21" s="1"/>
      <c r="CF21" s="1" t="s">
        <v>917</v>
      </c>
      <c r="CG21" s="1" t="s">
        <v>918</v>
      </c>
      <c r="CH21" s="1" t="s">
        <v>919</v>
      </c>
      <c r="CI21" s="1" t="s">
        <v>920</v>
      </c>
      <c r="CJ21" s="1" t="s">
        <v>921</v>
      </c>
      <c r="CK21" s="1" t="s">
        <v>922</v>
      </c>
      <c r="CL21" s="1" t="s">
        <v>923</v>
      </c>
      <c r="CM21" s="1" t="s">
        <v>924</v>
      </c>
      <c r="CN21" s="1" t="s">
        <v>925</v>
      </c>
      <c r="CO21" s="1" t="s">
        <v>926</v>
      </c>
      <c r="CP21" s="1" t="s">
        <v>927</v>
      </c>
      <c r="CQ21" s="1" t="s">
        <v>928</v>
      </c>
      <c r="CR21" s="1" t="s">
        <v>929</v>
      </c>
      <c r="CS21" s="1" t="s">
        <v>930</v>
      </c>
      <c r="CT21" s="1" t="s">
        <v>931</v>
      </c>
      <c r="CU21" s="1" t="s">
        <v>932</v>
      </c>
      <c r="CV21" s="1" t="s">
        <v>933</v>
      </c>
      <c r="CW21" s="1" t="s">
        <v>934</v>
      </c>
      <c r="CX21" s="1" t="s">
        <v>935</v>
      </c>
      <c r="CY21" s="1" t="s">
        <v>936</v>
      </c>
      <c r="CZ21" s="1" t="s">
        <v>937</v>
      </c>
      <c r="DA21" s="1" t="s">
        <v>938</v>
      </c>
      <c r="DB21" s="1" t="s">
        <v>939</v>
      </c>
      <c r="DC21" s="1" t="s">
        <v>940</v>
      </c>
      <c r="DD21" s="1" t="s">
        <v>941</v>
      </c>
      <c r="DE21" s="1" t="s">
        <v>942</v>
      </c>
      <c r="DF21" s="1" t="s">
        <v>943</v>
      </c>
      <c r="DG21" s="1" t="s">
        <v>944</v>
      </c>
      <c r="DH21" s="1" t="s">
        <v>945</v>
      </c>
      <c r="DI21" s="1" t="s">
        <v>946</v>
      </c>
      <c r="DJ21" s="1" t="s">
        <v>947</v>
      </c>
      <c r="DK21" s="1" t="s">
        <v>948</v>
      </c>
      <c r="DL21" s="1" t="s">
        <v>949</v>
      </c>
      <c r="DM21" s="1" t="s">
        <v>950</v>
      </c>
      <c r="DN21" s="1" t="s">
        <v>951</v>
      </c>
      <c r="DO21" s="1" t="s">
        <v>952</v>
      </c>
      <c r="DP21" s="1" t="s">
        <v>953</v>
      </c>
      <c r="DQ21" s="1" t="s">
        <v>954</v>
      </c>
      <c r="DR21" s="1" t="s">
        <v>955</v>
      </c>
      <c r="DS21" s="1" t="s">
        <v>956</v>
      </c>
      <c r="DT21" s="1" t="s">
        <v>957</v>
      </c>
      <c r="DU21" s="1" t="s">
        <v>958</v>
      </c>
      <c r="DV21" s="1" t="s">
        <v>959</v>
      </c>
      <c r="DW21" s="1" t="s">
        <v>960</v>
      </c>
      <c r="DX21" s="1" t="s">
        <v>961</v>
      </c>
      <c r="DY21" s="1" t="s">
        <v>962</v>
      </c>
      <c r="DZ21" s="1" t="s">
        <v>963</v>
      </c>
      <c r="EA21" s="1" t="s">
        <v>964</v>
      </c>
      <c r="EB21" s="1" t="s">
        <v>965</v>
      </c>
      <c r="EC21" s="1" t="s">
        <v>966</v>
      </c>
      <c r="ED21" s="1" t="s">
        <v>967</v>
      </c>
      <c r="EE21" s="1" t="s">
        <v>968</v>
      </c>
      <c r="EF21" s="1" t="s">
        <v>969</v>
      </c>
      <c r="EG21" s="1" t="s">
        <v>970</v>
      </c>
      <c r="EH21" s="1" t="s">
        <v>971</v>
      </c>
      <c r="EI21" s="1" t="s">
        <v>972</v>
      </c>
      <c r="EJ21" s="1" t="s">
        <v>973</v>
      </c>
      <c r="EK21" s="1" t="s">
        <v>974</v>
      </c>
      <c r="EL21" s="1" t="s">
        <v>975</v>
      </c>
      <c r="EM21" s="1" t="s">
        <v>976</v>
      </c>
      <c r="EN21" s="1" t="s">
        <v>977</v>
      </c>
      <c r="EO21" s="1" t="s">
        <v>978</v>
      </c>
      <c r="EP21" s="1" t="s">
        <v>979</v>
      </c>
      <c r="EQ21" s="1" t="s">
        <v>980</v>
      </c>
      <c r="ER21" s="1" t="s">
        <v>981</v>
      </c>
      <c r="ES21" s="1" t="s">
        <v>982</v>
      </c>
      <c r="ET21" s="1" t="s">
        <v>983</v>
      </c>
      <c r="EU21" s="1" t="s">
        <v>984</v>
      </c>
      <c r="EV21" s="1" t="s">
        <v>985</v>
      </c>
      <c r="EW21" s="1" t="s">
        <v>986</v>
      </c>
      <c r="EX21" s="1" t="s">
        <v>2065</v>
      </c>
      <c r="EY21" s="1" t="s">
        <v>2066</v>
      </c>
      <c r="EZ21" s="1" t="s">
        <v>2067</v>
      </c>
      <c r="FA21" s="1" t="s">
        <v>2068</v>
      </c>
      <c r="FB21" s="1" t="s">
        <v>2069</v>
      </c>
      <c r="FC21" s="1" t="s">
        <v>2070</v>
      </c>
      <c r="FD21" s="1" t="s">
        <v>2071</v>
      </c>
      <c r="FE21" s="1" t="s">
        <v>2072</v>
      </c>
    </row>
    <row r="22" spans="1:161" ht="13.5" customHeight="1">
      <c r="A22" s="15"/>
      <c r="B22" s="18" t="s">
        <v>2073</v>
      </c>
      <c r="C22" s="16" t="s">
        <v>532</v>
      </c>
      <c r="D22" s="19"/>
      <c r="E22" s="19"/>
      <c r="F22" s="19">
        <v>109990496</v>
      </c>
      <c r="G22" s="19">
        <v>62890064</v>
      </c>
      <c r="H22" s="20">
        <v>172880560</v>
      </c>
      <c r="I22" s="19">
        <v>116342857</v>
      </c>
      <c r="J22" s="19">
        <v>499675</v>
      </c>
      <c r="K22" s="20">
        <v>116842532</v>
      </c>
      <c r="L22" s="20">
        <v>289723092</v>
      </c>
      <c r="M22" s="19">
        <v>33302534</v>
      </c>
      <c r="N22" s="19">
        <v>738065</v>
      </c>
      <c r="O22" s="19">
        <v>2857991</v>
      </c>
      <c r="P22" s="20">
        <v>36898590</v>
      </c>
      <c r="Q22" s="20">
        <v>326621682</v>
      </c>
      <c r="R22" s="19"/>
      <c r="S22" s="19">
        <v>1169224</v>
      </c>
      <c r="T22" s="19">
        <v>5297235</v>
      </c>
      <c r="U22" s="20">
        <v>6466459</v>
      </c>
      <c r="V22" s="19"/>
      <c r="W22" s="19"/>
      <c r="X22" s="20"/>
      <c r="Y22" s="20">
        <v>6466459</v>
      </c>
      <c r="Z22" s="19"/>
      <c r="AA22" s="19"/>
      <c r="AB22" s="19">
        <v>7272467</v>
      </c>
      <c r="AC22" s="19">
        <v>27015222</v>
      </c>
      <c r="AD22" s="20">
        <v>34287689</v>
      </c>
      <c r="AE22" s="19">
        <v>11609139</v>
      </c>
      <c r="AF22" s="19">
        <v>499675</v>
      </c>
      <c r="AG22" s="20">
        <v>12108814</v>
      </c>
      <c r="AH22" s="20">
        <v>46396503</v>
      </c>
      <c r="AI22" s="19">
        <v>22012121</v>
      </c>
      <c r="AJ22" s="19">
        <v>456528</v>
      </c>
      <c r="AK22" s="19">
        <v>1579070</v>
      </c>
      <c r="AL22" s="20">
        <v>24047719</v>
      </c>
      <c r="AM22" s="20">
        <v>70444222</v>
      </c>
      <c r="AN22" s="19"/>
      <c r="AO22" s="19"/>
      <c r="AP22" s="19">
        <v>88655153</v>
      </c>
      <c r="AQ22" s="19">
        <v>26887106</v>
      </c>
      <c r="AR22" s="20">
        <v>115542259</v>
      </c>
      <c r="AS22" s="19">
        <v>102737997</v>
      </c>
      <c r="AT22" s="19"/>
      <c r="AU22" s="20">
        <v>102737997</v>
      </c>
      <c r="AV22" s="20">
        <v>218280256</v>
      </c>
      <c r="AW22" s="19">
        <v>7306641</v>
      </c>
      <c r="AX22" s="19">
        <v>277617</v>
      </c>
      <c r="AY22" s="19">
        <v>997387</v>
      </c>
      <c r="AZ22" s="20">
        <v>8581645</v>
      </c>
      <c r="BA22" s="20">
        <v>226861901</v>
      </c>
      <c r="BB22" s="19"/>
      <c r="BC22" s="19"/>
      <c r="BD22" s="19">
        <v>770349</v>
      </c>
      <c r="BE22" s="19">
        <v>1262265</v>
      </c>
      <c r="BF22" s="20">
        <v>2032614</v>
      </c>
      <c r="BG22" s="19">
        <v>1995721</v>
      </c>
      <c r="BH22" s="19"/>
      <c r="BI22" s="20">
        <v>1995721</v>
      </c>
      <c r="BJ22" s="20">
        <v>4028335</v>
      </c>
      <c r="BK22" s="19">
        <v>152815</v>
      </c>
      <c r="BL22" s="19">
        <v>3920</v>
      </c>
      <c r="BM22" s="19"/>
      <c r="BN22" s="20">
        <v>156735</v>
      </c>
      <c r="BO22" s="20">
        <v>4185070</v>
      </c>
      <c r="BP22" s="19"/>
      <c r="BQ22" s="19"/>
      <c r="BR22" s="19">
        <v>12123303</v>
      </c>
      <c r="BS22" s="19">
        <v>2428236</v>
      </c>
      <c r="BT22" s="20">
        <v>14551539</v>
      </c>
      <c r="BU22" s="19"/>
      <c r="BV22" s="19"/>
      <c r="BW22" s="20"/>
      <c r="BX22" s="20">
        <v>14551539</v>
      </c>
      <c r="BY22" s="19">
        <v>3830957</v>
      </c>
      <c r="BZ22" s="19"/>
      <c r="CA22" s="19">
        <v>281534</v>
      </c>
      <c r="CB22" s="20">
        <v>4112491</v>
      </c>
      <c r="CC22" s="20">
        <v>18664030</v>
      </c>
      <c r="CD22" s="17"/>
      <c r="CE22" s="1"/>
      <c r="CF22" s="1" t="s">
        <v>2074</v>
      </c>
      <c r="CG22" s="1" t="s">
        <v>2075</v>
      </c>
      <c r="CH22" s="1" t="s">
        <v>2076</v>
      </c>
      <c r="CI22" s="1" t="s">
        <v>2077</v>
      </c>
      <c r="CJ22" s="1" t="s">
        <v>2078</v>
      </c>
      <c r="CK22" s="1" t="s">
        <v>2079</v>
      </c>
      <c r="CL22" s="1" t="s">
        <v>2080</v>
      </c>
      <c r="CM22" s="1" t="s">
        <v>2081</v>
      </c>
      <c r="CN22" s="1" t="s">
        <v>2082</v>
      </c>
      <c r="CO22" s="1" t="s">
        <v>2083</v>
      </c>
      <c r="CP22" s="1" t="s">
        <v>2084</v>
      </c>
      <c r="CQ22" s="1" t="s">
        <v>2085</v>
      </c>
      <c r="CR22" s="1" t="s">
        <v>2086</v>
      </c>
      <c r="CS22" s="1" t="s">
        <v>2087</v>
      </c>
      <c r="CT22" s="1" t="s">
        <v>2088</v>
      </c>
      <c r="CU22" s="1" t="s">
        <v>2089</v>
      </c>
      <c r="CV22" s="1" t="s">
        <v>2090</v>
      </c>
      <c r="CW22" s="1" t="s">
        <v>2091</v>
      </c>
      <c r="CX22" s="1" t="s">
        <v>2092</v>
      </c>
      <c r="CY22" s="1" t="s">
        <v>2093</v>
      </c>
      <c r="CZ22" s="1" t="s">
        <v>2094</v>
      </c>
      <c r="DA22" s="1" t="s">
        <v>2095</v>
      </c>
      <c r="DB22" s="1" t="s">
        <v>2096</v>
      </c>
      <c r="DC22" s="1" t="s">
        <v>2097</v>
      </c>
      <c r="DD22" s="1" t="s">
        <v>2098</v>
      </c>
      <c r="DE22" s="1" t="s">
        <v>2099</v>
      </c>
      <c r="DF22" s="1" t="s">
        <v>2100</v>
      </c>
      <c r="DG22" s="1" t="s">
        <v>2101</v>
      </c>
      <c r="DH22" s="1" t="s">
        <v>2102</v>
      </c>
      <c r="DI22" s="1" t="s">
        <v>2103</v>
      </c>
      <c r="DJ22" s="1" t="s">
        <v>2104</v>
      </c>
      <c r="DK22" s="1" t="s">
        <v>2105</v>
      </c>
      <c r="DL22" s="1" t="s">
        <v>2106</v>
      </c>
      <c r="DM22" s="1" t="s">
        <v>2107</v>
      </c>
      <c r="DN22" s="1" t="s">
        <v>2108</v>
      </c>
      <c r="DO22" s="1" t="s">
        <v>2109</v>
      </c>
      <c r="DP22" s="1" t="s">
        <v>2110</v>
      </c>
      <c r="DQ22" s="1" t="s">
        <v>2111</v>
      </c>
      <c r="DR22" s="1" t="s">
        <v>2112</v>
      </c>
      <c r="DS22" s="1" t="s">
        <v>2113</v>
      </c>
      <c r="DT22" s="1" t="s">
        <v>2114</v>
      </c>
      <c r="DU22" s="1" t="s">
        <v>2115</v>
      </c>
      <c r="DV22" s="1" t="s">
        <v>2116</v>
      </c>
      <c r="DW22" s="1" t="s">
        <v>2117</v>
      </c>
      <c r="DX22" s="1" t="s">
        <v>2118</v>
      </c>
      <c r="DY22" s="1" t="s">
        <v>2119</v>
      </c>
      <c r="DZ22" s="1" t="s">
        <v>2120</v>
      </c>
      <c r="EA22" s="1" t="s">
        <v>2121</v>
      </c>
      <c r="EB22" s="1" t="s">
        <v>2122</v>
      </c>
      <c r="EC22" s="1" t="s">
        <v>2123</v>
      </c>
      <c r="ED22" s="1" t="s">
        <v>2124</v>
      </c>
      <c r="EE22" s="1" t="s">
        <v>2125</v>
      </c>
      <c r="EF22" s="1" t="s">
        <v>2126</v>
      </c>
      <c r="EG22" s="1" t="s">
        <v>2127</v>
      </c>
      <c r="EH22" s="1" t="s">
        <v>2128</v>
      </c>
      <c r="EI22" s="1" t="s">
        <v>2129</v>
      </c>
      <c r="EJ22" s="1" t="s">
        <v>2130</v>
      </c>
      <c r="EK22" s="1" t="s">
        <v>2131</v>
      </c>
      <c r="EL22" s="1" t="s">
        <v>2132</v>
      </c>
      <c r="EM22" s="1" t="s">
        <v>2133</v>
      </c>
      <c r="EN22" s="1" t="s">
        <v>2134</v>
      </c>
      <c r="EO22" s="1" t="s">
        <v>2135</v>
      </c>
      <c r="EP22" s="1" t="s">
        <v>2136</v>
      </c>
      <c r="EQ22" s="1" t="s">
        <v>2137</v>
      </c>
      <c r="ER22" s="1" t="s">
        <v>2138</v>
      </c>
      <c r="ES22" s="1" t="s">
        <v>2139</v>
      </c>
      <c r="ET22" s="1" t="s">
        <v>2140</v>
      </c>
      <c r="EU22" s="1" t="s">
        <v>2141</v>
      </c>
      <c r="EV22" s="1" t="s">
        <v>2142</v>
      </c>
      <c r="EW22" s="1" t="s">
        <v>2143</v>
      </c>
      <c r="EX22" s="1" t="s">
        <v>2144</v>
      </c>
      <c r="EY22" s="1" t="s">
        <v>2145</v>
      </c>
      <c r="EZ22" s="1" t="s">
        <v>2146</v>
      </c>
      <c r="FA22" s="1" t="s">
        <v>2147</v>
      </c>
      <c r="FB22" s="1" t="s">
        <v>2148</v>
      </c>
      <c r="FC22" s="1" t="s">
        <v>2149</v>
      </c>
      <c r="FD22" s="1" t="s">
        <v>2150</v>
      </c>
      <c r="FE22" s="1" t="s">
        <v>2151</v>
      </c>
    </row>
    <row r="23" spans="1:161" ht="32.25" customHeight="1">
      <c r="A23" s="15"/>
      <c r="B23" s="18" t="s">
        <v>2152</v>
      </c>
      <c r="C23" s="16" t="s">
        <v>533</v>
      </c>
      <c r="D23" s="20">
        <v>1463805881</v>
      </c>
      <c r="E23" s="20"/>
      <c r="F23" s="20">
        <v>564177905</v>
      </c>
      <c r="G23" s="20">
        <v>454057650</v>
      </c>
      <c r="H23" s="20">
        <v>2482041436</v>
      </c>
      <c r="I23" s="20">
        <v>2388289005</v>
      </c>
      <c r="J23" s="20">
        <v>117962411</v>
      </c>
      <c r="K23" s="20">
        <v>2506251416</v>
      </c>
      <c r="L23" s="20">
        <v>4988292852</v>
      </c>
      <c r="M23" s="20">
        <v>407578897</v>
      </c>
      <c r="N23" s="20">
        <v>19862095</v>
      </c>
      <c r="O23" s="20">
        <v>53069263</v>
      </c>
      <c r="P23" s="20">
        <v>480510255</v>
      </c>
      <c r="Q23" s="20">
        <v>5468803107</v>
      </c>
      <c r="R23" s="20">
        <v>22967200</v>
      </c>
      <c r="S23" s="20">
        <v>4872342</v>
      </c>
      <c r="T23" s="20">
        <v>139604859</v>
      </c>
      <c r="U23" s="20">
        <v>167444401</v>
      </c>
      <c r="V23" s="20"/>
      <c r="W23" s="20"/>
      <c r="X23" s="20"/>
      <c r="Y23" s="20">
        <v>167444401</v>
      </c>
      <c r="Z23" s="20">
        <v>1138209159</v>
      </c>
      <c r="AA23" s="20"/>
      <c r="AB23" s="20">
        <v>14692099</v>
      </c>
      <c r="AC23" s="20">
        <v>82162829</v>
      </c>
      <c r="AD23" s="20">
        <v>1235064087</v>
      </c>
      <c r="AE23" s="20">
        <v>282090643</v>
      </c>
      <c r="AF23" s="20">
        <v>43706154</v>
      </c>
      <c r="AG23" s="20">
        <v>325796797</v>
      </c>
      <c r="AH23" s="20">
        <v>1560860884</v>
      </c>
      <c r="AI23" s="20">
        <v>257768087</v>
      </c>
      <c r="AJ23" s="20">
        <v>9035358</v>
      </c>
      <c r="AK23" s="20">
        <v>29529084</v>
      </c>
      <c r="AL23" s="20">
        <v>296332529</v>
      </c>
      <c r="AM23" s="20">
        <v>1857193413</v>
      </c>
      <c r="AN23" s="20">
        <v>302629522</v>
      </c>
      <c r="AO23" s="20"/>
      <c r="AP23" s="20">
        <v>203450459</v>
      </c>
      <c r="AQ23" s="20">
        <v>174237441</v>
      </c>
      <c r="AR23" s="20">
        <v>680317422</v>
      </c>
      <c r="AS23" s="20">
        <v>1903840100</v>
      </c>
      <c r="AT23" s="20">
        <v>73854934</v>
      </c>
      <c r="AU23" s="20">
        <v>1977695034</v>
      </c>
      <c r="AV23" s="20">
        <v>2658012456</v>
      </c>
      <c r="AW23" s="20">
        <v>63273533</v>
      </c>
      <c r="AX23" s="20">
        <v>10056062</v>
      </c>
      <c r="AY23" s="20">
        <v>14886273</v>
      </c>
      <c r="AZ23" s="20">
        <v>88215868</v>
      </c>
      <c r="BA23" s="20">
        <v>2746228324</v>
      </c>
      <c r="BB23" s="20"/>
      <c r="BC23" s="20"/>
      <c r="BD23" s="20">
        <v>19981251</v>
      </c>
      <c r="BE23" s="20">
        <v>10866470</v>
      </c>
      <c r="BF23" s="20">
        <v>30847721</v>
      </c>
      <c r="BG23" s="20">
        <v>202358262</v>
      </c>
      <c r="BH23" s="20">
        <v>401323</v>
      </c>
      <c r="BI23" s="20">
        <v>202759585</v>
      </c>
      <c r="BJ23" s="20">
        <v>233607306</v>
      </c>
      <c r="BK23" s="20">
        <v>2613099</v>
      </c>
      <c r="BL23" s="20">
        <v>35182</v>
      </c>
      <c r="BM23" s="20"/>
      <c r="BN23" s="20">
        <v>2648281</v>
      </c>
      <c r="BO23" s="20">
        <v>236255587</v>
      </c>
      <c r="BP23" s="20"/>
      <c r="BQ23" s="20"/>
      <c r="BR23" s="20">
        <v>321181754</v>
      </c>
      <c r="BS23" s="20">
        <v>47186051</v>
      </c>
      <c r="BT23" s="20">
        <v>368367805</v>
      </c>
      <c r="BU23" s="20"/>
      <c r="BV23" s="20"/>
      <c r="BW23" s="20"/>
      <c r="BX23" s="20">
        <v>368367805</v>
      </c>
      <c r="BY23" s="20">
        <v>83924178</v>
      </c>
      <c r="BZ23" s="20">
        <v>735493</v>
      </c>
      <c r="CA23" s="20">
        <v>8653906</v>
      </c>
      <c r="CB23" s="20">
        <v>93313577</v>
      </c>
      <c r="CC23" s="20">
        <v>461681382</v>
      </c>
      <c r="CD23" s="17"/>
      <c r="CE23" s="1"/>
      <c r="CF23" s="1" t="s">
        <v>2153</v>
      </c>
      <c r="CG23" s="1" t="s">
        <v>2154</v>
      </c>
      <c r="CH23" s="1" t="s">
        <v>2155</v>
      </c>
      <c r="CI23" s="1" t="s">
        <v>2156</v>
      </c>
      <c r="CJ23" s="1" t="s">
        <v>2157</v>
      </c>
      <c r="CK23" s="1" t="s">
        <v>2158</v>
      </c>
      <c r="CL23" s="1" t="s">
        <v>2159</v>
      </c>
      <c r="CM23" s="1" t="s">
        <v>2160</v>
      </c>
      <c r="CN23" s="1" t="s">
        <v>2161</v>
      </c>
      <c r="CO23" s="1" t="s">
        <v>2162</v>
      </c>
      <c r="CP23" s="1" t="s">
        <v>2163</v>
      </c>
      <c r="CQ23" s="1" t="s">
        <v>2164</v>
      </c>
      <c r="CR23" s="1" t="s">
        <v>2165</v>
      </c>
      <c r="CS23" s="1" t="s">
        <v>2166</v>
      </c>
      <c r="CT23" s="1" t="s">
        <v>2167</v>
      </c>
      <c r="CU23" s="1" t="s">
        <v>2168</v>
      </c>
      <c r="CV23" s="1" t="s">
        <v>2169</v>
      </c>
      <c r="CW23" s="1" t="s">
        <v>2170</v>
      </c>
      <c r="CX23" s="1" t="s">
        <v>2171</v>
      </c>
      <c r="CY23" s="1" t="s">
        <v>2172</v>
      </c>
      <c r="CZ23" s="1" t="s">
        <v>2173</v>
      </c>
      <c r="DA23" s="1" t="s">
        <v>2174</v>
      </c>
      <c r="DB23" s="1" t="s">
        <v>2175</v>
      </c>
      <c r="DC23" s="1" t="s">
        <v>2176</v>
      </c>
      <c r="DD23" s="1" t="s">
        <v>2177</v>
      </c>
      <c r="DE23" s="1" t="s">
        <v>2178</v>
      </c>
      <c r="DF23" s="1" t="s">
        <v>2179</v>
      </c>
      <c r="DG23" s="1" t="s">
        <v>2180</v>
      </c>
      <c r="DH23" s="1" t="s">
        <v>2181</v>
      </c>
      <c r="DI23" s="1" t="s">
        <v>2182</v>
      </c>
      <c r="DJ23" s="1" t="s">
        <v>2183</v>
      </c>
      <c r="DK23" s="1" t="s">
        <v>2184</v>
      </c>
      <c r="DL23" s="1" t="s">
        <v>2185</v>
      </c>
      <c r="DM23" s="1" t="s">
        <v>2186</v>
      </c>
      <c r="DN23" s="1" t="s">
        <v>2187</v>
      </c>
      <c r="DO23" s="1" t="s">
        <v>2188</v>
      </c>
      <c r="DP23" s="1" t="s">
        <v>2189</v>
      </c>
      <c r="DQ23" s="1" t="s">
        <v>2190</v>
      </c>
      <c r="DR23" s="1" t="s">
        <v>2191</v>
      </c>
      <c r="DS23" s="1" t="s">
        <v>2192</v>
      </c>
      <c r="DT23" s="1" t="s">
        <v>2193</v>
      </c>
      <c r="DU23" s="1" t="s">
        <v>2194</v>
      </c>
      <c r="DV23" s="1" t="s">
        <v>2195</v>
      </c>
      <c r="DW23" s="1" t="s">
        <v>2196</v>
      </c>
      <c r="DX23" s="1" t="s">
        <v>2197</v>
      </c>
      <c r="DY23" s="1" t="s">
        <v>2198</v>
      </c>
      <c r="DZ23" s="1" t="s">
        <v>2199</v>
      </c>
      <c r="EA23" s="1" t="s">
        <v>2200</v>
      </c>
      <c r="EB23" s="1" t="s">
        <v>2201</v>
      </c>
      <c r="EC23" s="1" t="s">
        <v>2202</v>
      </c>
      <c r="ED23" s="1" t="s">
        <v>2203</v>
      </c>
      <c r="EE23" s="1" t="s">
        <v>2204</v>
      </c>
      <c r="EF23" s="1" t="s">
        <v>2205</v>
      </c>
      <c r="EG23" s="1" t="s">
        <v>2206</v>
      </c>
      <c r="EH23" s="1" t="s">
        <v>2207</v>
      </c>
      <c r="EI23" s="1" t="s">
        <v>2208</v>
      </c>
      <c r="EJ23" s="1" t="s">
        <v>2209</v>
      </c>
      <c r="EK23" s="1" t="s">
        <v>2210</v>
      </c>
      <c r="EL23" s="1" t="s">
        <v>2211</v>
      </c>
      <c r="EM23" s="1" t="s">
        <v>2212</v>
      </c>
      <c r="EN23" s="1" t="s">
        <v>2213</v>
      </c>
      <c r="EO23" s="1" t="s">
        <v>2214</v>
      </c>
      <c r="EP23" s="1" t="s">
        <v>2215</v>
      </c>
      <c r="EQ23" s="1" t="s">
        <v>2216</v>
      </c>
      <c r="ER23" s="1" t="s">
        <v>2217</v>
      </c>
      <c r="ES23" s="1" t="s">
        <v>2218</v>
      </c>
      <c r="ET23" s="1" t="s">
        <v>2219</v>
      </c>
      <c r="EU23" s="1" t="s">
        <v>2220</v>
      </c>
      <c r="EV23" s="1" t="s">
        <v>2221</v>
      </c>
      <c r="EW23" s="1" t="s">
        <v>2222</v>
      </c>
      <c r="EX23" s="1" t="s">
        <v>2223</v>
      </c>
      <c r="EY23" s="1" t="s">
        <v>2224</v>
      </c>
      <c r="EZ23" s="1" t="s">
        <v>2225</v>
      </c>
      <c r="FA23" s="1" t="s">
        <v>2226</v>
      </c>
      <c r="FB23" s="1" t="s">
        <v>2227</v>
      </c>
      <c r="FC23" s="1" t="s">
        <v>2228</v>
      </c>
      <c r="FD23" s="1" t="s">
        <v>2229</v>
      </c>
      <c r="FE23" s="1" t="s">
        <v>2230</v>
      </c>
    </row>
    <row r="24" spans="1:161" ht="32.25" customHeight="1">
      <c r="A24" s="15"/>
      <c r="B24" s="21" t="s">
        <v>2231</v>
      </c>
      <c r="C24" s="16" t="s">
        <v>504</v>
      </c>
      <c r="D24" s="20">
        <v>214162364</v>
      </c>
      <c r="E24" s="20"/>
      <c r="F24" s="20">
        <v>245411359</v>
      </c>
      <c r="G24" s="20">
        <v>79636194</v>
      </c>
      <c r="H24" s="20">
        <v>539209917</v>
      </c>
      <c r="I24" s="20">
        <v>54246731</v>
      </c>
      <c r="J24" s="20">
        <v>37752475</v>
      </c>
      <c r="K24" s="20">
        <v>91999206</v>
      </c>
      <c r="L24" s="20">
        <v>631209123</v>
      </c>
      <c r="M24" s="20">
        <v>100489953</v>
      </c>
      <c r="N24" s="20">
        <v>2315704</v>
      </c>
      <c r="O24" s="20">
        <v>6282687</v>
      </c>
      <c r="P24" s="20">
        <v>109088344</v>
      </c>
      <c r="Q24" s="20">
        <v>740297467</v>
      </c>
      <c r="R24" s="20">
        <v>22967200</v>
      </c>
      <c r="S24" s="20">
        <v>96664</v>
      </c>
      <c r="T24" s="20">
        <v>2940538</v>
      </c>
      <c r="U24" s="20">
        <v>26004402</v>
      </c>
      <c r="V24" s="20"/>
      <c r="W24" s="20"/>
      <c r="X24" s="20"/>
      <c r="Y24" s="20">
        <v>26004402</v>
      </c>
      <c r="Z24" s="20">
        <v>901510</v>
      </c>
      <c r="AA24" s="20"/>
      <c r="AB24" s="20">
        <v>1548765</v>
      </c>
      <c r="AC24" s="20">
        <v>22599011</v>
      </c>
      <c r="AD24" s="20">
        <v>25049286</v>
      </c>
      <c r="AE24" s="20">
        <v>7602693</v>
      </c>
      <c r="AF24" s="20">
        <v>16430241</v>
      </c>
      <c r="AG24" s="20">
        <v>24032934</v>
      </c>
      <c r="AH24" s="20">
        <v>49082220</v>
      </c>
      <c r="AI24" s="20">
        <v>65220684</v>
      </c>
      <c r="AJ24" s="20">
        <v>1071227</v>
      </c>
      <c r="AK24" s="20">
        <v>2669041</v>
      </c>
      <c r="AL24" s="20">
        <v>68960952</v>
      </c>
      <c r="AM24" s="20">
        <v>118043172</v>
      </c>
      <c r="AN24" s="20">
        <v>190293654</v>
      </c>
      <c r="AO24" s="20"/>
      <c r="AP24" s="20">
        <v>6898724</v>
      </c>
      <c r="AQ24" s="20">
        <v>52500343</v>
      </c>
      <c r="AR24" s="20">
        <v>249692721</v>
      </c>
      <c r="AS24" s="20">
        <v>44149817</v>
      </c>
      <c r="AT24" s="20">
        <v>21202194</v>
      </c>
      <c r="AU24" s="20">
        <v>65352011</v>
      </c>
      <c r="AV24" s="20">
        <v>315044732</v>
      </c>
      <c r="AW24" s="20">
        <v>15755449</v>
      </c>
      <c r="AX24" s="20">
        <v>1151173</v>
      </c>
      <c r="AY24" s="20">
        <v>3391251</v>
      </c>
      <c r="AZ24" s="20">
        <v>20297873</v>
      </c>
      <c r="BA24" s="20">
        <v>335342605</v>
      </c>
      <c r="BB24" s="20"/>
      <c r="BC24" s="20"/>
      <c r="BD24" s="20">
        <v>1050</v>
      </c>
      <c r="BE24" s="20">
        <v>298771</v>
      </c>
      <c r="BF24" s="20">
        <v>299821</v>
      </c>
      <c r="BG24" s="20">
        <v>2494221</v>
      </c>
      <c r="BH24" s="20">
        <v>120040</v>
      </c>
      <c r="BI24" s="20">
        <v>2614261</v>
      </c>
      <c r="BJ24" s="20">
        <v>2914082</v>
      </c>
      <c r="BK24" s="20">
        <v>182865</v>
      </c>
      <c r="BL24" s="20">
        <v>9554</v>
      </c>
      <c r="BM24" s="20"/>
      <c r="BN24" s="20">
        <v>192419</v>
      </c>
      <c r="BO24" s="20">
        <v>3106501</v>
      </c>
      <c r="BP24" s="20"/>
      <c r="BQ24" s="20"/>
      <c r="BR24" s="20">
        <v>236866156</v>
      </c>
      <c r="BS24" s="20">
        <v>1297531</v>
      </c>
      <c r="BT24" s="20">
        <v>238163687</v>
      </c>
      <c r="BU24" s="20"/>
      <c r="BV24" s="20"/>
      <c r="BW24" s="20"/>
      <c r="BX24" s="20">
        <v>238163687</v>
      </c>
      <c r="BY24" s="20">
        <v>19330955</v>
      </c>
      <c r="BZ24" s="20">
        <v>83750</v>
      </c>
      <c r="CA24" s="20">
        <v>222395</v>
      </c>
      <c r="CB24" s="20">
        <v>19637100</v>
      </c>
      <c r="CC24" s="20">
        <v>257800787</v>
      </c>
      <c r="CD24" s="17"/>
      <c r="CE24" s="1"/>
      <c r="CF24" s="1" t="s">
        <v>2232</v>
      </c>
      <c r="CG24" s="1" t="s">
        <v>2233</v>
      </c>
      <c r="CH24" s="1" t="s">
        <v>2234</v>
      </c>
      <c r="CI24" s="1" t="s">
        <v>2235</v>
      </c>
      <c r="CJ24" s="1" t="s">
        <v>2236</v>
      </c>
      <c r="CK24" s="1" t="s">
        <v>2237</v>
      </c>
      <c r="CL24" s="1" t="s">
        <v>2238</v>
      </c>
      <c r="CM24" s="1" t="s">
        <v>2239</v>
      </c>
      <c r="CN24" s="1" t="s">
        <v>2240</v>
      </c>
      <c r="CO24" s="1" t="s">
        <v>2241</v>
      </c>
      <c r="CP24" s="1" t="s">
        <v>2242</v>
      </c>
      <c r="CQ24" s="1" t="s">
        <v>2243</v>
      </c>
      <c r="CR24" s="1" t="s">
        <v>2244</v>
      </c>
      <c r="CS24" s="1" t="s">
        <v>2245</v>
      </c>
      <c r="CT24" s="1" t="s">
        <v>2246</v>
      </c>
      <c r="CU24" s="1" t="s">
        <v>2247</v>
      </c>
      <c r="CV24" s="1" t="s">
        <v>2248</v>
      </c>
      <c r="CW24" s="1" t="s">
        <v>2249</v>
      </c>
      <c r="CX24" s="1" t="s">
        <v>2250</v>
      </c>
      <c r="CY24" s="1" t="s">
        <v>2251</v>
      </c>
      <c r="CZ24" s="1" t="s">
        <v>2252</v>
      </c>
      <c r="DA24" s="1" t="s">
        <v>2253</v>
      </c>
      <c r="DB24" s="1" t="s">
        <v>2254</v>
      </c>
      <c r="DC24" s="1" t="s">
        <v>2255</v>
      </c>
      <c r="DD24" s="1" t="s">
        <v>2256</v>
      </c>
      <c r="DE24" s="1" t="s">
        <v>2257</v>
      </c>
      <c r="DF24" s="1" t="s">
        <v>2258</v>
      </c>
      <c r="DG24" s="1" t="s">
        <v>2259</v>
      </c>
      <c r="DH24" s="1" t="s">
        <v>2260</v>
      </c>
      <c r="DI24" s="1" t="s">
        <v>2261</v>
      </c>
      <c r="DJ24" s="1" t="s">
        <v>2262</v>
      </c>
      <c r="DK24" s="1" t="s">
        <v>2263</v>
      </c>
      <c r="DL24" s="1" t="s">
        <v>2264</v>
      </c>
      <c r="DM24" s="1" t="s">
        <v>2265</v>
      </c>
      <c r="DN24" s="1" t="s">
        <v>2266</v>
      </c>
      <c r="DO24" s="1" t="s">
        <v>2267</v>
      </c>
      <c r="DP24" s="1" t="s">
        <v>2268</v>
      </c>
      <c r="DQ24" s="1" t="s">
        <v>2269</v>
      </c>
      <c r="DR24" s="1" t="s">
        <v>2270</v>
      </c>
      <c r="DS24" s="1" t="s">
        <v>2271</v>
      </c>
      <c r="DT24" s="1" t="s">
        <v>2272</v>
      </c>
      <c r="DU24" s="1" t="s">
        <v>2273</v>
      </c>
      <c r="DV24" s="1" t="s">
        <v>2274</v>
      </c>
      <c r="DW24" s="1" t="s">
        <v>2275</v>
      </c>
      <c r="DX24" s="1" t="s">
        <v>2276</v>
      </c>
      <c r="DY24" s="1" t="s">
        <v>2277</v>
      </c>
      <c r="DZ24" s="1" t="s">
        <v>2278</v>
      </c>
      <c r="EA24" s="1" t="s">
        <v>2279</v>
      </c>
      <c r="EB24" s="1" t="s">
        <v>2280</v>
      </c>
      <c r="EC24" s="1" t="s">
        <v>2281</v>
      </c>
      <c r="ED24" s="1" t="s">
        <v>2282</v>
      </c>
      <c r="EE24" s="1" t="s">
        <v>2283</v>
      </c>
      <c r="EF24" s="1" t="s">
        <v>2284</v>
      </c>
      <c r="EG24" s="1" t="s">
        <v>2285</v>
      </c>
      <c r="EH24" s="1" t="s">
        <v>2286</v>
      </c>
      <c r="EI24" s="1" t="s">
        <v>2287</v>
      </c>
      <c r="EJ24" s="1" t="s">
        <v>2288</v>
      </c>
      <c r="EK24" s="1" t="s">
        <v>2289</v>
      </c>
      <c r="EL24" s="1" t="s">
        <v>2290</v>
      </c>
      <c r="EM24" s="1" t="s">
        <v>2291</v>
      </c>
      <c r="EN24" s="1" t="s">
        <v>2292</v>
      </c>
      <c r="EO24" s="1" t="s">
        <v>2293</v>
      </c>
      <c r="EP24" s="1" t="s">
        <v>2294</v>
      </c>
      <c r="EQ24" s="1" t="s">
        <v>2295</v>
      </c>
      <c r="ER24" s="1" t="s">
        <v>2296</v>
      </c>
      <c r="ES24" s="1" t="s">
        <v>2297</v>
      </c>
      <c r="ET24" s="1" t="s">
        <v>2298</v>
      </c>
      <c r="EU24" s="1" t="s">
        <v>2299</v>
      </c>
      <c r="EV24" s="1" t="s">
        <v>2300</v>
      </c>
      <c r="EW24" s="1" t="s">
        <v>2301</v>
      </c>
      <c r="EX24" s="1" t="s">
        <v>2302</v>
      </c>
      <c r="EY24" s="1" t="s">
        <v>2303</v>
      </c>
      <c r="EZ24" s="1" t="s">
        <v>2304</v>
      </c>
      <c r="FA24" s="1" t="s">
        <v>2305</v>
      </c>
      <c r="FB24" s="1" t="s">
        <v>2306</v>
      </c>
      <c r="FC24" s="1" t="s">
        <v>2307</v>
      </c>
      <c r="FD24" s="1" t="s">
        <v>2308</v>
      </c>
      <c r="FE24" s="1" t="s">
        <v>2309</v>
      </c>
    </row>
    <row r="25" spans="1:161" ht="13.5" customHeight="1">
      <c r="A25" s="15"/>
      <c r="B25" s="21" t="s">
        <v>2310</v>
      </c>
      <c r="C25" s="16" t="s">
        <v>534</v>
      </c>
      <c r="D25" s="19">
        <v>191195164</v>
      </c>
      <c r="E25" s="19"/>
      <c r="F25" s="19">
        <v>196808119</v>
      </c>
      <c r="G25" s="19">
        <v>44092392</v>
      </c>
      <c r="H25" s="20">
        <v>432095675</v>
      </c>
      <c r="I25" s="19">
        <v>13059782</v>
      </c>
      <c r="J25" s="19">
        <v>35412243</v>
      </c>
      <c r="K25" s="20">
        <v>48472025</v>
      </c>
      <c r="L25" s="20">
        <v>480567700</v>
      </c>
      <c r="M25" s="19">
        <v>48767906</v>
      </c>
      <c r="N25" s="19">
        <v>940576</v>
      </c>
      <c r="O25" s="19">
        <v>2430990</v>
      </c>
      <c r="P25" s="20">
        <v>52139472</v>
      </c>
      <c r="Q25" s="20">
        <v>532707172</v>
      </c>
      <c r="R25" s="19"/>
      <c r="S25" s="19"/>
      <c r="T25" s="19">
        <v>194105</v>
      </c>
      <c r="U25" s="20">
        <v>194105</v>
      </c>
      <c r="V25" s="19"/>
      <c r="W25" s="19"/>
      <c r="X25" s="20"/>
      <c r="Y25" s="20">
        <v>194105</v>
      </c>
      <c r="Z25" s="19">
        <v>901510</v>
      </c>
      <c r="AA25" s="19"/>
      <c r="AB25" s="19">
        <v>296698</v>
      </c>
      <c r="AC25" s="19">
        <v>15546928</v>
      </c>
      <c r="AD25" s="20">
        <v>16745136</v>
      </c>
      <c r="AE25" s="19">
        <v>1518130</v>
      </c>
      <c r="AF25" s="19">
        <v>15180527</v>
      </c>
      <c r="AG25" s="20">
        <v>16698657</v>
      </c>
      <c r="AH25" s="20">
        <v>33443793</v>
      </c>
      <c r="AI25" s="19">
        <v>36162971</v>
      </c>
      <c r="AJ25" s="19">
        <v>672722</v>
      </c>
      <c r="AK25" s="19">
        <v>1507018</v>
      </c>
      <c r="AL25" s="20">
        <v>38342711</v>
      </c>
      <c r="AM25" s="20">
        <v>71786504</v>
      </c>
      <c r="AN25" s="19">
        <v>190293654</v>
      </c>
      <c r="AO25" s="19"/>
      <c r="AP25" s="19">
        <v>2952937</v>
      </c>
      <c r="AQ25" s="19">
        <v>28138448</v>
      </c>
      <c r="AR25" s="20">
        <v>221385039</v>
      </c>
      <c r="AS25" s="19">
        <v>11187346</v>
      </c>
      <c r="AT25" s="19">
        <v>20111676</v>
      </c>
      <c r="AU25" s="20">
        <v>31299022</v>
      </c>
      <c r="AV25" s="20">
        <v>252684061</v>
      </c>
      <c r="AW25" s="19">
        <v>8011416</v>
      </c>
      <c r="AX25" s="19">
        <v>266870</v>
      </c>
      <c r="AY25" s="19">
        <v>898456</v>
      </c>
      <c r="AZ25" s="20">
        <v>9176742</v>
      </c>
      <c r="BA25" s="20">
        <v>261860803</v>
      </c>
      <c r="BB25" s="19"/>
      <c r="BC25" s="19"/>
      <c r="BD25" s="19">
        <v>1050</v>
      </c>
      <c r="BE25" s="19">
        <v>107356</v>
      </c>
      <c r="BF25" s="20">
        <v>108406</v>
      </c>
      <c r="BG25" s="19">
        <v>354306</v>
      </c>
      <c r="BH25" s="19">
        <v>120040</v>
      </c>
      <c r="BI25" s="20">
        <v>474346</v>
      </c>
      <c r="BJ25" s="20">
        <v>582752</v>
      </c>
      <c r="BK25" s="19">
        <v>2433</v>
      </c>
      <c r="BL25" s="19">
        <v>984</v>
      </c>
      <c r="BM25" s="19"/>
      <c r="BN25" s="20">
        <v>3417</v>
      </c>
      <c r="BO25" s="20">
        <v>586169</v>
      </c>
      <c r="BP25" s="19"/>
      <c r="BQ25" s="19"/>
      <c r="BR25" s="19">
        <v>193557434</v>
      </c>
      <c r="BS25" s="19">
        <v>105555</v>
      </c>
      <c r="BT25" s="20">
        <v>193662989</v>
      </c>
      <c r="BU25" s="19"/>
      <c r="BV25" s="19"/>
      <c r="BW25" s="20"/>
      <c r="BX25" s="20">
        <v>193662989</v>
      </c>
      <c r="BY25" s="19">
        <v>4591086</v>
      </c>
      <c r="BZ25" s="19"/>
      <c r="CA25" s="19">
        <v>25516</v>
      </c>
      <c r="CB25" s="20">
        <v>4616602</v>
      </c>
      <c r="CC25" s="20">
        <v>198279591</v>
      </c>
      <c r="CD25" s="17"/>
      <c r="CE25" s="1"/>
      <c r="CF25" s="1" t="s">
        <v>2311</v>
      </c>
      <c r="CG25" s="1" t="s">
        <v>2312</v>
      </c>
      <c r="CH25" s="1" t="s">
        <v>2313</v>
      </c>
      <c r="CI25" s="1" t="s">
        <v>2314</v>
      </c>
      <c r="CJ25" s="1" t="s">
        <v>2315</v>
      </c>
      <c r="CK25" s="1" t="s">
        <v>2316</v>
      </c>
      <c r="CL25" s="1" t="s">
        <v>2317</v>
      </c>
      <c r="CM25" s="1" t="s">
        <v>2318</v>
      </c>
      <c r="CN25" s="1" t="s">
        <v>2319</v>
      </c>
      <c r="CO25" s="1" t="s">
        <v>2320</v>
      </c>
      <c r="CP25" s="1" t="s">
        <v>2321</v>
      </c>
      <c r="CQ25" s="1" t="s">
        <v>2322</v>
      </c>
      <c r="CR25" s="1" t="s">
        <v>2323</v>
      </c>
      <c r="CS25" s="1" t="s">
        <v>2324</v>
      </c>
      <c r="CT25" s="1" t="s">
        <v>2325</v>
      </c>
      <c r="CU25" s="1" t="s">
        <v>1302</v>
      </c>
      <c r="CV25" s="1" t="s">
        <v>1303</v>
      </c>
      <c r="CW25" s="1" t="s">
        <v>1304</v>
      </c>
      <c r="CX25" s="1" t="s">
        <v>1305</v>
      </c>
      <c r="CY25" s="1" t="s">
        <v>1306</v>
      </c>
      <c r="CZ25" s="1" t="s">
        <v>1307</v>
      </c>
      <c r="DA25" s="1" t="s">
        <v>1308</v>
      </c>
      <c r="DB25" s="1" t="s">
        <v>1309</v>
      </c>
      <c r="DC25" s="1" t="s">
        <v>1310</v>
      </c>
      <c r="DD25" s="1" t="s">
        <v>1311</v>
      </c>
      <c r="DE25" s="1" t="s">
        <v>1312</v>
      </c>
      <c r="DF25" s="1" t="s">
        <v>1313</v>
      </c>
      <c r="DG25" s="1" t="s">
        <v>1314</v>
      </c>
      <c r="DH25" s="1" t="s">
        <v>1315</v>
      </c>
      <c r="DI25" s="1" t="s">
        <v>1316</v>
      </c>
      <c r="DJ25" s="1" t="s">
        <v>1317</v>
      </c>
      <c r="DK25" s="1" t="s">
        <v>1318</v>
      </c>
      <c r="DL25" s="1" t="s">
        <v>1319</v>
      </c>
      <c r="DM25" s="1" t="s">
        <v>1320</v>
      </c>
      <c r="DN25" s="1" t="s">
        <v>1321</v>
      </c>
      <c r="DO25" s="1" t="s">
        <v>1322</v>
      </c>
      <c r="DP25" s="1" t="s">
        <v>1323</v>
      </c>
      <c r="DQ25" s="1" t="s">
        <v>1324</v>
      </c>
      <c r="DR25" s="1" t="s">
        <v>1325</v>
      </c>
      <c r="DS25" s="1" t="s">
        <v>1326</v>
      </c>
      <c r="DT25" s="1" t="s">
        <v>1327</v>
      </c>
      <c r="DU25" s="1" t="s">
        <v>1328</v>
      </c>
      <c r="DV25" s="1" t="s">
        <v>1329</v>
      </c>
      <c r="DW25" s="1" t="s">
        <v>1330</v>
      </c>
      <c r="DX25" s="1" t="s">
        <v>1331</v>
      </c>
      <c r="DY25" s="1" t="s">
        <v>1332</v>
      </c>
      <c r="DZ25" s="1" t="s">
        <v>1333</v>
      </c>
      <c r="EA25" s="1" t="s">
        <v>1334</v>
      </c>
      <c r="EB25" s="1" t="s">
        <v>1335</v>
      </c>
      <c r="EC25" s="1" t="s">
        <v>1336</v>
      </c>
      <c r="ED25" s="1" t="s">
        <v>1337</v>
      </c>
      <c r="EE25" s="1" t="s">
        <v>1338</v>
      </c>
      <c r="EF25" s="1" t="s">
        <v>1339</v>
      </c>
      <c r="EG25" s="1" t="s">
        <v>1340</v>
      </c>
      <c r="EH25" s="1" t="s">
        <v>1341</v>
      </c>
      <c r="EI25" s="1" t="s">
        <v>1342</v>
      </c>
      <c r="EJ25" s="1" t="s">
        <v>1343</v>
      </c>
      <c r="EK25" s="1" t="s">
        <v>1344</v>
      </c>
      <c r="EL25" s="1" t="s">
        <v>1345</v>
      </c>
      <c r="EM25" s="1" t="s">
        <v>1346</v>
      </c>
      <c r="EN25" s="1" t="s">
        <v>1347</v>
      </c>
      <c r="EO25" s="1" t="s">
        <v>1348</v>
      </c>
      <c r="EP25" s="1" t="s">
        <v>1349</v>
      </c>
      <c r="EQ25" s="1" t="s">
        <v>1350</v>
      </c>
      <c r="ER25" s="1" t="s">
        <v>1351</v>
      </c>
      <c r="ES25" s="1" t="s">
        <v>1352</v>
      </c>
      <c r="ET25" s="1" t="s">
        <v>1353</v>
      </c>
      <c r="EU25" s="1" t="s">
        <v>1354</v>
      </c>
      <c r="EV25" s="1" t="s">
        <v>1355</v>
      </c>
      <c r="EW25" s="1" t="s">
        <v>1356</v>
      </c>
      <c r="EX25" s="1" t="s">
        <v>1357</v>
      </c>
      <c r="EY25" s="1" t="s">
        <v>1358</v>
      </c>
      <c r="EZ25" s="1" t="s">
        <v>1359</v>
      </c>
      <c r="FA25" s="1" t="s">
        <v>1360</v>
      </c>
      <c r="FB25" s="1" t="s">
        <v>1361</v>
      </c>
      <c r="FC25" s="1" t="s">
        <v>1362</v>
      </c>
      <c r="FD25" s="1" t="s">
        <v>1363</v>
      </c>
      <c r="FE25" s="1" t="s">
        <v>1364</v>
      </c>
    </row>
    <row r="26" spans="1:161" ht="13.5" customHeight="1">
      <c r="A26" s="15"/>
      <c r="B26" s="21" t="s">
        <v>1365</v>
      </c>
      <c r="C26" s="16" t="s">
        <v>535</v>
      </c>
      <c r="D26" s="19"/>
      <c r="E26" s="19"/>
      <c r="F26" s="19">
        <v>198584</v>
      </c>
      <c r="G26" s="19">
        <v>9114344</v>
      </c>
      <c r="H26" s="20">
        <v>9312928</v>
      </c>
      <c r="I26" s="19">
        <v>8710123</v>
      </c>
      <c r="J26" s="19">
        <v>675642</v>
      </c>
      <c r="K26" s="20">
        <v>9385765</v>
      </c>
      <c r="L26" s="20">
        <v>18698693</v>
      </c>
      <c r="M26" s="19">
        <v>4808467</v>
      </c>
      <c r="N26" s="19">
        <v>198715</v>
      </c>
      <c r="O26" s="19">
        <v>66368</v>
      </c>
      <c r="P26" s="20">
        <v>5073550</v>
      </c>
      <c r="Q26" s="20">
        <v>23772243</v>
      </c>
      <c r="R26" s="19"/>
      <c r="S26" s="19"/>
      <c r="T26" s="19">
        <v>94650</v>
      </c>
      <c r="U26" s="20">
        <v>94650</v>
      </c>
      <c r="V26" s="19"/>
      <c r="W26" s="19"/>
      <c r="X26" s="20"/>
      <c r="Y26" s="20">
        <v>94650</v>
      </c>
      <c r="Z26" s="19"/>
      <c r="AA26" s="19"/>
      <c r="AB26" s="19"/>
      <c r="AC26" s="19">
        <v>275142</v>
      </c>
      <c r="AD26" s="20">
        <v>275142</v>
      </c>
      <c r="AE26" s="19">
        <v>1489197</v>
      </c>
      <c r="AF26" s="19">
        <v>440827</v>
      </c>
      <c r="AG26" s="20">
        <v>1930024</v>
      </c>
      <c r="AH26" s="20">
        <v>2205166</v>
      </c>
      <c r="AI26" s="19">
        <v>2907927</v>
      </c>
      <c r="AJ26" s="19">
        <v>143384</v>
      </c>
      <c r="AK26" s="19">
        <v>66368</v>
      </c>
      <c r="AL26" s="20">
        <v>3117679</v>
      </c>
      <c r="AM26" s="20">
        <v>5322845</v>
      </c>
      <c r="AN26" s="19"/>
      <c r="AO26" s="19"/>
      <c r="AP26" s="19">
        <v>195934</v>
      </c>
      <c r="AQ26" s="19">
        <v>8673470</v>
      </c>
      <c r="AR26" s="20">
        <v>8869404</v>
      </c>
      <c r="AS26" s="19">
        <v>7211182</v>
      </c>
      <c r="AT26" s="19">
        <v>234815</v>
      </c>
      <c r="AU26" s="20">
        <v>7445997</v>
      </c>
      <c r="AV26" s="20">
        <v>16315401</v>
      </c>
      <c r="AW26" s="19">
        <v>1223157</v>
      </c>
      <c r="AX26" s="19">
        <v>55331</v>
      </c>
      <c r="AY26" s="19"/>
      <c r="AZ26" s="20">
        <v>1278488</v>
      </c>
      <c r="BA26" s="20">
        <v>17593889</v>
      </c>
      <c r="BB26" s="19"/>
      <c r="BC26" s="19"/>
      <c r="BD26" s="19"/>
      <c r="BE26" s="19">
        <v>67861</v>
      </c>
      <c r="BF26" s="20">
        <v>67861</v>
      </c>
      <c r="BG26" s="19">
        <v>9744</v>
      </c>
      <c r="BH26" s="19"/>
      <c r="BI26" s="20">
        <v>9744</v>
      </c>
      <c r="BJ26" s="20">
        <v>77605</v>
      </c>
      <c r="BK26" s="19"/>
      <c r="BL26" s="19"/>
      <c r="BM26" s="19"/>
      <c r="BN26" s="20"/>
      <c r="BO26" s="20">
        <v>77605</v>
      </c>
      <c r="BP26" s="19"/>
      <c r="BQ26" s="19"/>
      <c r="BR26" s="19">
        <v>2650</v>
      </c>
      <c r="BS26" s="19">
        <v>3221</v>
      </c>
      <c r="BT26" s="20">
        <v>5871</v>
      </c>
      <c r="BU26" s="19"/>
      <c r="BV26" s="19"/>
      <c r="BW26" s="20"/>
      <c r="BX26" s="20">
        <v>5871</v>
      </c>
      <c r="BY26" s="19">
        <v>677383</v>
      </c>
      <c r="BZ26" s="19"/>
      <c r="CA26" s="19"/>
      <c r="CB26" s="20">
        <v>677383</v>
      </c>
      <c r="CC26" s="20">
        <v>683254</v>
      </c>
      <c r="CD26" s="17"/>
      <c r="CE26" s="1"/>
      <c r="CF26" s="1" t="s">
        <v>1366</v>
      </c>
      <c r="CG26" s="1" t="s">
        <v>1367</v>
      </c>
      <c r="CH26" s="1" t="s">
        <v>1368</v>
      </c>
      <c r="CI26" s="1" t="s">
        <v>1369</v>
      </c>
      <c r="CJ26" s="1" t="s">
        <v>1370</v>
      </c>
      <c r="CK26" s="1" t="s">
        <v>1371</v>
      </c>
      <c r="CL26" s="1" t="s">
        <v>1372</v>
      </c>
      <c r="CM26" s="1" t="s">
        <v>1373</v>
      </c>
      <c r="CN26" s="1" t="s">
        <v>1374</v>
      </c>
      <c r="CO26" s="1" t="s">
        <v>1375</v>
      </c>
      <c r="CP26" s="1" t="s">
        <v>1376</v>
      </c>
      <c r="CQ26" s="1" t="s">
        <v>1377</v>
      </c>
      <c r="CR26" s="1" t="s">
        <v>1378</v>
      </c>
      <c r="CS26" s="1" t="s">
        <v>1379</v>
      </c>
      <c r="CT26" s="1" t="s">
        <v>1380</v>
      </c>
      <c r="CU26" s="1" t="s">
        <v>1381</v>
      </c>
      <c r="CV26" s="1" t="s">
        <v>1382</v>
      </c>
      <c r="CW26" s="1" t="s">
        <v>1383</v>
      </c>
      <c r="CX26" s="1" t="s">
        <v>1384</v>
      </c>
      <c r="CY26" s="1" t="s">
        <v>1385</v>
      </c>
      <c r="CZ26" s="1" t="s">
        <v>1386</v>
      </c>
      <c r="DA26" s="1" t="s">
        <v>1387</v>
      </c>
      <c r="DB26" s="1" t="s">
        <v>1388</v>
      </c>
      <c r="DC26" s="1" t="s">
        <v>1389</v>
      </c>
      <c r="DD26" s="1" t="s">
        <v>1390</v>
      </c>
      <c r="DE26" s="1" t="s">
        <v>1391</v>
      </c>
      <c r="DF26" s="1" t="s">
        <v>1392</v>
      </c>
      <c r="DG26" s="1" t="s">
        <v>1393</v>
      </c>
      <c r="DH26" s="1" t="s">
        <v>1394</v>
      </c>
      <c r="DI26" s="1" t="s">
        <v>1395</v>
      </c>
      <c r="DJ26" s="1" t="s">
        <v>1396</v>
      </c>
      <c r="DK26" s="1" t="s">
        <v>1397</v>
      </c>
      <c r="DL26" s="1" t="s">
        <v>1398</v>
      </c>
      <c r="DM26" s="1" t="s">
        <v>1399</v>
      </c>
      <c r="DN26" s="1" t="s">
        <v>1400</v>
      </c>
      <c r="DO26" s="1" t="s">
        <v>1401</v>
      </c>
      <c r="DP26" s="1" t="s">
        <v>1402</v>
      </c>
      <c r="DQ26" s="1" t="s">
        <v>1403</v>
      </c>
      <c r="DR26" s="1" t="s">
        <v>1404</v>
      </c>
      <c r="DS26" s="1" t="s">
        <v>1405</v>
      </c>
      <c r="DT26" s="1" t="s">
        <v>1406</v>
      </c>
      <c r="DU26" s="1" t="s">
        <v>1407</v>
      </c>
      <c r="DV26" s="1" t="s">
        <v>1408</v>
      </c>
      <c r="DW26" s="1" t="s">
        <v>1409</v>
      </c>
      <c r="DX26" s="1" t="s">
        <v>1410</v>
      </c>
      <c r="DY26" s="1" t="s">
        <v>1411</v>
      </c>
      <c r="DZ26" s="1" t="s">
        <v>1412</v>
      </c>
      <c r="EA26" s="1" t="s">
        <v>1413</v>
      </c>
      <c r="EB26" s="1" t="s">
        <v>1414</v>
      </c>
      <c r="EC26" s="1" t="s">
        <v>1415</v>
      </c>
      <c r="ED26" s="1" t="s">
        <v>1416</v>
      </c>
      <c r="EE26" s="1" t="s">
        <v>1417</v>
      </c>
      <c r="EF26" s="1" t="s">
        <v>1418</v>
      </c>
      <c r="EG26" s="1" t="s">
        <v>1419</v>
      </c>
      <c r="EH26" s="1" t="s">
        <v>1420</v>
      </c>
      <c r="EI26" s="1" t="s">
        <v>1421</v>
      </c>
      <c r="EJ26" s="1" t="s">
        <v>1422</v>
      </c>
      <c r="EK26" s="1" t="s">
        <v>1423</v>
      </c>
      <c r="EL26" s="1" t="s">
        <v>1424</v>
      </c>
      <c r="EM26" s="1" t="s">
        <v>1425</v>
      </c>
      <c r="EN26" s="1" t="s">
        <v>1426</v>
      </c>
      <c r="EO26" s="1" t="s">
        <v>1427</v>
      </c>
      <c r="EP26" s="1" t="s">
        <v>1428</v>
      </c>
      <c r="EQ26" s="1" t="s">
        <v>1429</v>
      </c>
      <c r="ER26" s="1" t="s">
        <v>1430</v>
      </c>
      <c r="ES26" s="1" t="s">
        <v>1431</v>
      </c>
      <c r="ET26" s="1" t="s">
        <v>1432</v>
      </c>
      <c r="EU26" s="1" t="s">
        <v>1433</v>
      </c>
      <c r="EV26" s="1" t="s">
        <v>1434</v>
      </c>
      <c r="EW26" s="1" t="s">
        <v>1435</v>
      </c>
      <c r="EX26" s="1" t="s">
        <v>1436</v>
      </c>
      <c r="EY26" s="1" t="s">
        <v>1437</v>
      </c>
      <c r="EZ26" s="1" t="s">
        <v>1438</v>
      </c>
      <c r="FA26" s="1" t="s">
        <v>1439</v>
      </c>
      <c r="FB26" s="1" t="s">
        <v>1440</v>
      </c>
      <c r="FC26" s="1" t="s">
        <v>1441</v>
      </c>
      <c r="FD26" s="1" t="s">
        <v>1442</v>
      </c>
      <c r="FE26" s="1" t="s">
        <v>1443</v>
      </c>
    </row>
    <row r="27" spans="1:161" ht="13.5" customHeight="1">
      <c r="A27" s="15"/>
      <c r="B27" s="21" t="s">
        <v>1444</v>
      </c>
      <c r="C27" s="16" t="s">
        <v>536</v>
      </c>
      <c r="D27" s="19">
        <v>22967200</v>
      </c>
      <c r="E27" s="19"/>
      <c r="F27" s="19">
        <v>48404656</v>
      </c>
      <c r="G27" s="19">
        <v>26429458</v>
      </c>
      <c r="H27" s="20">
        <v>97801314</v>
      </c>
      <c r="I27" s="19">
        <v>32476826</v>
      </c>
      <c r="J27" s="19">
        <v>1664590</v>
      </c>
      <c r="K27" s="20">
        <v>34141416</v>
      </c>
      <c r="L27" s="20">
        <v>131942730</v>
      </c>
      <c r="M27" s="19">
        <v>46913580</v>
      </c>
      <c r="N27" s="19">
        <v>1176413</v>
      </c>
      <c r="O27" s="19">
        <v>3785329</v>
      </c>
      <c r="P27" s="20">
        <v>51875322</v>
      </c>
      <c r="Q27" s="20">
        <v>183818052</v>
      </c>
      <c r="R27" s="19">
        <v>22967200</v>
      </c>
      <c r="S27" s="19">
        <v>96664</v>
      </c>
      <c r="T27" s="19">
        <v>2651783</v>
      </c>
      <c r="U27" s="20">
        <v>25715647</v>
      </c>
      <c r="V27" s="19"/>
      <c r="W27" s="19"/>
      <c r="X27" s="20"/>
      <c r="Y27" s="20">
        <v>25715647</v>
      </c>
      <c r="Z27" s="19"/>
      <c r="AA27" s="19"/>
      <c r="AB27" s="19">
        <v>1252067</v>
      </c>
      <c r="AC27" s="19">
        <v>6776941</v>
      </c>
      <c r="AD27" s="20">
        <v>8029008</v>
      </c>
      <c r="AE27" s="19">
        <v>4595366</v>
      </c>
      <c r="AF27" s="19">
        <v>808887</v>
      </c>
      <c r="AG27" s="20">
        <v>5404253</v>
      </c>
      <c r="AH27" s="20">
        <v>13433261</v>
      </c>
      <c r="AI27" s="19">
        <v>26149786</v>
      </c>
      <c r="AJ27" s="19">
        <v>255121</v>
      </c>
      <c r="AK27" s="19">
        <v>1095655</v>
      </c>
      <c r="AL27" s="20">
        <v>27500562</v>
      </c>
      <c r="AM27" s="20">
        <v>40933823</v>
      </c>
      <c r="AN27" s="19"/>
      <c r="AO27" s="19"/>
      <c r="AP27" s="19">
        <v>3749853</v>
      </c>
      <c r="AQ27" s="19">
        <v>15688425</v>
      </c>
      <c r="AR27" s="20">
        <v>19438278</v>
      </c>
      <c r="AS27" s="19">
        <v>25751289</v>
      </c>
      <c r="AT27" s="19">
        <v>855703</v>
      </c>
      <c r="AU27" s="20">
        <v>26606992</v>
      </c>
      <c r="AV27" s="20">
        <v>46045270</v>
      </c>
      <c r="AW27" s="19">
        <v>6520876</v>
      </c>
      <c r="AX27" s="19">
        <v>828972</v>
      </c>
      <c r="AY27" s="19">
        <v>2492795</v>
      </c>
      <c r="AZ27" s="20">
        <v>9842643</v>
      </c>
      <c r="BA27" s="20">
        <v>55887913</v>
      </c>
      <c r="BB27" s="19"/>
      <c r="BC27" s="19"/>
      <c r="BD27" s="19"/>
      <c r="BE27" s="19">
        <v>123554</v>
      </c>
      <c r="BF27" s="20">
        <v>123554</v>
      </c>
      <c r="BG27" s="19">
        <v>2130171</v>
      </c>
      <c r="BH27" s="19"/>
      <c r="BI27" s="20">
        <v>2130171</v>
      </c>
      <c r="BJ27" s="20">
        <v>2253725</v>
      </c>
      <c r="BK27" s="19">
        <v>180432</v>
      </c>
      <c r="BL27" s="19">
        <v>8570</v>
      </c>
      <c r="BM27" s="19"/>
      <c r="BN27" s="20">
        <v>189002</v>
      </c>
      <c r="BO27" s="20">
        <v>2442727</v>
      </c>
      <c r="BP27" s="19"/>
      <c r="BQ27" s="19"/>
      <c r="BR27" s="19">
        <v>43306072</v>
      </c>
      <c r="BS27" s="19">
        <v>1188755</v>
      </c>
      <c r="BT27" s="20">
        <v>44494827</v>
      </c>
      <c r="BU27" s="19"/>
      <c r="BV27" s="19"/>
      <c r="BW27" s="20"/>
      <c r="BX27" s="20">
        <v>44494827</v>
      </c>
      <c r="BY27" s="19">
        <v>14062486</v>
      </c>
      <c r="BZ27" s="19">
        <v>83750</v>
      </c>
      <c r="CA27" s="19">
        <v>196879</v>
      </c>
      <c r="CB27" s="20">
        <v>14343115</v>
      </c>
      <c r="CC27" s="20">
        <v>58837942</v>
      </c>
      <c r="CD27" s="17"/>
      <c r="CE27" s="1"/>
      <c r="CF27" s="1" t="s">
        <v>1445</v>
      </c>
      <c r="CG27" s="1" t="s">
        <v>1446</v>
      </c>
      <c r="CH27" s="1" t="s">
        <v>1447</v>
      </c>
      <c r="CI27" s="1" t="s">
        <v>1448</v>
      </c>
      <c r="CJ27" s="1" t="s">
        <v>1449</v>
      </c>
      <c r="CK27" s="1" t="s">
        <v>1450</v>
      </c>
      <c r="CL27" s="1" t="s">
        <v>1451</v>
      </c>
      <c r="CM27" s="1" t="s">
        <v>1452</v>
      </c>
      <c r="CN27" s="1" t="s">
        <v>1453</v>
      </c>
      <c r="CO27" s="1" t="s">
        <v>1454</v>
      </c>
      <c r="CP27" s="1" t="s">
        <v>1455</v>
      </c>
      <c r="CQ27" s="1" t="s">
        <v>1456</v>
      </c>
      <c r="CR27" s="1" t="s">
        <v>1457</v>
      </c>
      <c r="CS27" s="1" t="s">
        <v>1458</v>
      </c>
      <c r="CT27" s="1" t="s">
        <v>1459</v>
      </c>
      <c r="CU27" s="1" t="s">
        <v>1460</v>
      </c>
      <c r="CV27" s="1" t="s">
        <v>1461</v>
      </c>
      <c r="CW27" s="1" t="s">
        <v>1462</v>
      </c>
      <c r="CX27" s="1" t="s">
        <v>1463</v>
      </c>
      <c r="CY27" s="1" t="s">
        <v>1464</v>
      </c>
      <c r="CZ27" s="1" t="s">
        <v>1465</v>
      </c>
      <c r="DA27" s="1" t="s">
        <v>1466</v>
      </c>
      <c r="DB27" s="1" t="s">
        <v>1467</v>
      </c>
      <c r="DC27" s="1" t="s">
        <v>1468</v>
      </c>
      <c r="DD27" s="1" t="s">
        <v>1469</v>
      </c>
      <c r="DE27" s="1" t="s">
        <v>1470</v>
      </c>
      <c r="DF27" s="1" t="s">
        <v>1471</v>
      </c>
      <c r="DG27" s="1" t="s">
        <v>1472</v>
      </c>
      <c r="DH27" s="1" t="s">
        <v>1473</v>
      </c>
      <c r="DI27" s="1" t="s">
        <v>1474</v>
      </c>
      <c r="DJ27" s="1" t="s">
        <v>1475</v>
      </c>
      <c r="DK27" s="1" t="s">
        <v>1476</v>
      </c>
      <c r="DL27" s="1" t="s">
        <v>1477</v>
      </c>
      <c r="DM27" s="1" t="s">
        <v>1478</v>
      </c>
      <c r="DN27" s="1" t="s">
        <v>1479</v>
      </c>
      <c r="DO27" s="1" t="s">
        <v>1480</v>
      </c>
      <c r="DP27" s="1" t="s">
        <v>1481</v>
      </c>
      <c r="DQ27" s="1" t="s">
        <v>1482</v>
      </c>
      <c r="DR27" s="1" t="s">
        <v>1483</v>
      </c>
      <c r="DS27" s="1" t="s">
        <v>1484</v>
      </c>
      <c r="DT27" s="1" t="s">
        <v>1485</v>
      </c>
      <c r="DU27" s="1" t="s">
        <v>1486</v>
      </c>
      <c r="DV27" s="1" t="s">
        <v>1487</v>
      </c>
      <c r="DW27" s="1" t="s">
        <v>1488</v>
      </c>
      <c r="DX27" s="1" t="s">
        <v>1489</v>
      </c>
      <c r="DY27" s="1" t="s">
        <v>1490</v>
      </c>
      <c r="DZ27" s="1" t="s">
        <v>1491</v>
      </c>
      <c r="EA27" s="1" t="s">
        <v>1492</v>
      </c>
      <c r="EB27" s="1" t="s">
        <v>1493</v>
      </c>
      <c r="EC27" s="1" t="s">
        <v>1494</v>
      </c>
      <c r="ED27" s="1" t="s">
        <v>1495</v>
      </c>
      <c r="EE27" s="1" t="s">
        <v>1496</v>
      </c>
      <c r="EF27" s="1" t="s">
        <v>1497</v>
      </c>
      <c r="EG27" s="1" t="s">
        <v>1498</v>
      </c>
      <c r="EH27" s="1" t="s">
        <v>1499</v>
      </c>
      <c r="EI27" s="1" t="s">
        <v>1500</v>
      </c>
      <c r="EJ27" s="1" t="s">
        <v>1501</v>
      </c>
      <c r="EK27" s="1" t="s">
        <v>1502</v>
      </c>
      <c r="EL27" s="1" t="s">
        <v>1503</v>
      </c>
      <c r="EM27" s="1" t="s">
        <v>1504</v>
      </c>
      <c r="EN27" s="1" t="s">
        <v>1505</v>
      </c>
      <c r="EO27" s="1" t="s">
        <v>1506</v>
      </c>
      <c r="EP27" s="1" t="s">
        <v>1507</v>
      </c>
      <c r="EQ27" s="1" t="s">
        <v>1508</v>
      </c>
      <c r="ER27" s="1" t="s">
        <v>1509</v>
      </c>
      <c r="ES27" s="1" t="s">
        <v>1510</v>
      </c>
      <c r="ET27" s="1" t="s">
        <v>1511</v>
      </c>
      <c r="EU27" s="1" t="s">
        <v>1512</v>
      </c>
      <c r="EV27" s="1" t="s">
        <v>1513</v>
      </c>
      <c r="EW27" s="1" t="s">
        <v>1514</v>
      </c>
      <c r="EX27" s="1" t="s">
        <v>1515</v>
      </c>
      <c r="EY27" s="1" t="s">
        <v>1516</v>
      </c>
      <c r="EZ27" s="1" t="s">
        <v>1517</v>
      </c>
      <c r="FA27" s="1" t="s">
        <v>1518</v>
      </c>
      <c r="FB27" s="1" t="s">
        <v>1519</v>
      </c>
      <c r="FC27" s="1" t="s">
        <v>1520</v>
      </c>
      <c r="FD27" s="1" t="s">
        <v>1521</v>
      </c>
      <c r="FE27" s="1" t="s">
        <v>1522</v>
      </c>
    </row>
    <row r="28" spans="1:161" ht="23.25" customHeight="1">
      <c r="A28" s="15"/>
      <c r="B28" s="21" t="s">
        <v>1523</v>
      </c>
      <c r="C28" s="16" t="s">
        <v>991</v>
      </c>
      <c r="D28" s="19"/>
      <c r="E28" s="19"/>
      <c r="F28" s="19">
        <v>0</v>
      </c>
      <c r="G28" s="19">
        <v>0</v>
      </c>
      <c r="H28" s="20">
        <v>0</v>
      </c>
      <c r="I28" s="19"/>
      <c r="J28" s="19"/>
      <c r="K28" s="20"/>
      <c r="L28" s="20">
        <v>0</v>
      </c>
      <c r="M28" s="19"/>
      <c r="N28" s="19"/>
      <c r="O28" s="19"/>
      <c r="P28" s="20"/>
      <c r="Q28" s="20">
        <v>0</v>
      </c>
      <c r="R28" s="19"/>
      <c r="S28" s="19"/>
      <c r="T28" s="19"/>
      <c r="U28" s="20"/>
      <c r="V28" s="19"/>
      <c r="W28" s="19"/>
      <c r="X28" s="20"/>
      <c r="Y28" s="20"/>
      <c r="Z28" s="19"/>
      <c r="AA28" s="19"/>
      <c r="AB28" s="19"/>
      <c r="AC28" s="19"/>
      <c r="AD28" s="20"/>
      <c r="AE28" s="19"/>
      <c r="AF28" s="19"/>
      <c r="AG28" s="20"/>
      <c r="AH28" s="20"/>
      <c r="AI28" s="19"/>
      <c r="AJ28" s="19"/>
      <c r="AK28" s="19"/>
      <c r="AL28" s="20"/>
      <c r="AM28" s="20"/>
      <c r="AN28" s="19"/>
      <c r="AO28" s="19"/>
      <c r="AP28" s="19">
        <v>0</v>
      </c>
      <c r="AQ28" s="19">
        <v>0</v>
      </c>
      <c r="AR28" s="20">
        <v>0</v>
      </c>
      <c r="AS28" s="19"/>
      <c r="AT28" s="19"/>
      <c r="AU28" s="20"/>
      <c r="AV28" s="20">
        <v>0</v>
      </c>
      <c r="AW28" s="19"/>
      <c r="AX28" s="19"/>
      <c r="AY28" s="19"/>
      <c r="AZ28" s="20"/>
      <c r="BA28" s="20">
        <v>0</v>
      </c>
      <c r="BB28" s="19"/>
      <c r="BC28" s="19"/>
      <c r="BD28" s="19"/>
      <c r="BE28" s="19"/>
      <c r="BF28" s="20"/>
      <c r="BG28" s="19"/>
      <c r="BH28" s="19"/>
      <c r="BI28" s="20"/>
      <c r="BJ28" s="20"/>
      <c r="BK28" s="19"/>
      <c r="BL28" s="19"/>
      <c r="BM28" s="19"/>
      <c r="BN28" s="20"/>
      <c r="BO28" s="20"/>
      <c r="BP28" s="19"/>
      <c r="BQ28" s="19"/>
      <c r="BR28" s="19"/>
      <c r="BS28" s="19"/>
      <c r="BT28" s="20"/>
      <c r="BU28" s="19"/>
      <c r="BV28" s="19"/>
      <c r="BW28" s="20"/>
      <c r="BX28" s="20"/>
      <c r="BY28" s="19"/>
      <c r="BZ28" s="19"/>
      <c r="CA28" s="19"/>
      <c r="CB28" s="20"/>
      <c r="CC28" s="20"/>
      <c r="CD28" s="17"/>
      <c r="CE28" s="1"/>
      <c r="CF28" s="1" t="s">
        <v>1524</v>
      </c>
      <c r="CG28" s="1" t="s">
        <v>1525</v>
      </c>
      <c r="CH28" s="1" t="s">
        <v>1526</v>
      </c>
      <c r="CI28" s="1" t="s">
        <v>1527</v>
      </c>
      <c r="CJ28" s="1" t="s">
        <v>1528</v>
      </c>
      <c r="CK28" s="1" t="s">
        <v>1529</v>
      </c>
      <c r="CL28" s="1" t="s">
        <v>1530</v>
      </c>
      <c r="CM28" s="1" t="s">
        <v>1531</v>
      </c>
      <c r="CN28" s="1" t="s">
        <v>1532</v>
      </c>
      <c r="CO28" s="1" t="s">
        <v>1533</v>
      </c>
      <c r="CP28" s="1" t="s">
        <v>1534</v>
      </c>
      <c r="CQ28" s="1" t="s">
        <v>1535</v>
      </c>
      <c r="CR28" s="1" t="s">
        <v>1536</v>
      </c>
      <c r="CS28" s="1" t="s">
        <v>1537</v>
      </c>
      <c r="CT28" s="1" t="s">
        <v>1538</v>
      </c>
      <c r="CU28" s="1" t="s">
        <v>1539</v>
      </c>
      <c r="CV28" s="1" t="s">
        <v>1540</v>
      </c>
      <c r="CW28" s="1" t="s">
        <v>1541</v>
      </c>
      <c r="CX28" s="1" t="s">
        <v>1542</v>
      </c>
      <c r="CY28" s="1" t="s">
        <v>1543</v>
      </c>
      <c r="CZ28" s="1" t="s">
        <v>1544</v>
      </c>
      <c r="DA28" s="1" t="s">
        <v>1545</v>
      </c>
      <c r="DB28" s="1" t="s">
        <v>1546</v>
      </c>
      <c r="DC28" s="1" t="s">
        <v>1547</v>
      </c>
      <c r="DD28" s="1" t="s">
        <v>1548</v>
      </c>
      <c r="DE28" s="1" t="s">
        <v>1549</v>
      </c>
      <c r="DF28" s="1" t="s">
        <v>1550</v>
      </c>
      <c r="DG28" s="1" t="s">
        <v>1551</v>
      </c>
      <c r="DH28" s="1" t="s">
        <v>1552</v>
      </c>
      <c r="DI28" s="1" t="s">
        <v>2609</v>
      </c>
      <c r="DJ28" s="1" t="s">
        <v>2610</v>
      </c>
      <c r="DK28" s="1" t="s">
        <v>2611</v>
      </c>
      <c r="DL28" s="1" t="s">
        <v>2612</v>
      </c>
      <c r="DM28" s="1" t="s">
        <v>2613</v>
      </c>
      <c r="DN28" s="1" t="s">
        <v>2614</v>
      </c>
      <c r="DO28" s="1" t="s">
        <v>2615</v>
      </c>
      <c r="DP28" s="1" t="s">
        <v>2616</v>
      </c>
      <c r="DQ28" s="1" t="s">
        <v>2617</v>
      </c>
      <c r="DR28" s="1" t="s">
        <v>2618</v>
      </c>
      <c r="DS28" s="1" t="s">
        <v>2619</v>
      </c>
      <c r="DT28" s="1" t="s">
        <v>2620</v>
      </c>
      <c r="DU28" s="1" t="s">
        <v>2621</v>
      </c>
      <c r="DV28" s="1" t="s">
        <v>2622</v>
      </c>
      <c r="DW28" s="1" t="s">
        <v>2623</v>
      </c>
      <c r="DX28" s="1" t="s">
        <v>2624</v>
      </c>
      <c r="DY28" s="1" t="s">
        <v>2625</v>
      </c>
      <c r="DZ28" s="1" t="s">
        <v>2626</v>
      </c>
      <c r="EA28" s="1" t="s">
        <v>2627</v>
      </c>
      <c r="EB28" s="1" t="s">
        <v>2628</v>
      </c>
      <c r="EC28" s="1" t="s">
        <v>2629</v>
      </c>
      <c r="ED28" s="1" t="s">
        <v>2630</v>
      </c>
      <c r="EE28" s="1" t="s">
        <v>2631</v>
      </c>
      <c r="EF28" s="1" t="s">
        <v>2632</v>
      </c>
      <c r="EG28" s="1" t="s">
        <v>2633</v>
      </c>
      <c r="EH28" s="1" t="s">
        <v>2634</v>
      </c>
      <c r="EI28" s="1" t="s">
        <v>2635</v>
      </c>
      <c r="EJ28" s="1" t="s">
        <v>2636</v>
      </c>
      <c r="EK28" s="1" t="s">
        <v>2637</v>
      </c>
      <c r="EL28" s="1" t="s">
        <v>2638</v>
      </c>
      <c r="EM28" s="1" t="s">
        <v>2639</v>
      </c>
      <c r="EN28" s="1" t="s">
        <v>2640</v>
      </c>
      <c r="EO28" s="1" t="s">
        <v>2641</v>
      </c>
      <c r="EP28" s="1" t="s">
        <v>2642</v>
      </c>
      <c r="EQ28" s="1" t="s">
        <v>2643</v>
      </c>
      <c r="ER28" s="1" t="s">
        <v>2644</v>
      </c>
      <c r="ES28" s="1" t="s">
        <v>2645</v>
      </c>
      <c r="ET28" s="1" t="s">
        <v>2646</v>
      </c>
      <c r="EU28" s="1" t="s">
        <v>2647</v>
      </c>
      <c r="EV28" s="1" t="s">
        <v>2648</v>
      </c>
      <c r="EW28" s="1" t="s">
        <v>2649</v>
      </c>
      <c r="EX28" s="1" t="s">
        <v>2650</v>
      </c>
      <c r="EY28" s="1" t="s">
        <v>2651</v>
      </c>
      <c r="EZ28" s="1" t="s">
        <v>2652</v>
      </c>
      <c r="FA28" s="1" t="s">
        <v>2653</v>
      </c>
      <c r="FB28" s="1" t="s">
        <v>2654</v>
      </c>
      <c r="FC28" s="1" t="s">
        <v>2655</v>
      </c>
      <c r="FD28" s="1" t="s">
        <v>2656</v>
      </c>
      <c r="FE28" s="1" t="s">
        <v>2657</v>
      </c>
    </row>
    <row r="29" spans="1:161" ht="41.25" customHeight="1">
      <c r="A29" s="15"/>
      <c r="B29" s="21" t="s">
        <v>2658</v>
      </c>
      <c r="C29" s="16" t="s">
        <v>992</v>
      </c>
      <c r="D29" s="20">
        <v>1249643517</v>
      </c>
      <c r="E29" s="20"/>
      <c r="F29" s="20">
        <v>318766546</v>
      </c>
      <c r="G29" s="20">
        <v>374421456</v>
      </c>
      <c r="H29" s="20">
        <v>1942831519</v>
      </c>
      <c r="I29" s="20">
        <v>2334042274</v>
      </c>
      <c r="J29" s="20">
        <v>80209936</v>
      </c>
      <c r="K29" s="20">
        <v>2414252210</v>
      </c>
      <c r="L29" s="20">
        <v>4357083729</v>
      </c>
      <c r="M29" s="20">
        <v>307088944</v>
      </c>
      <c r="N29" s="20">
        <v>17546391</v>
      </c>
      <c r="O29" s="20">
        <v>46786576</v>
      </c>
      <c r="P29" s="20">
        <v>371421911</v>
      </c>
      <c r="Q29" s="20">
        <v>4728505640</v>
      </c>
      <c r="R29" s="20"/>
      <c r="S29" s="20">
        <v>4775678</v>
      </c>
      <c r="T29" s="20">
        <v>136664321</v>
      </c>
      <c r="U29" s="20">
        <v>141439999</v>
      </c>
      <c r="V29" s="20"/>
      <c r="W29" s="20"/>
      <c r="X29" s="20"/>
      <c r="Y29" s="20">
        <v>141439999</v>
      </c>
      <c r="Z29" s="20">
        <v>1137307649</v>
      </c>
      <c r="AA29" s="20"/>
      <c r="AB29" s="20">
        <v>13143334</v>
      </c>
      <c r="AC29" s="20">
        <v>59563818</v>
      </c>
      <c r="AD29" s="20">
        <v>1210014801</v>
      </c>
      <c r="AE29" s="20">
        <v>274487950</v>
      </c>
      <c r="AF29" s="20">
        <v>27275913</v>
      </c>
      <c r="AG29" s="20">
        <v>301763863</v>
      </c>
      <c r="AH29" s="20">
        <v>1511778664</v>
      </c>
      <c r="AI29" s="20">
        <v>192547403</v>
      </c>
      <c r="AJ29" s="20">
        <v>7964131</v>
      </c>
      <c r="AK29" s="20">
        <v>26860043</v>
      </c>
      <c r="AL29" s="20">
        <v>227371577</v>
      </c>
      <c r="AM29" s="20">
        <v>1739150241</v>
      </c>
      <c r="AN29" s="20">
        <v>112335868</v>
      </c>
      <c r="AO29" s="20"/>
      <c r="AP29" s="20">
        <v>196551735</v>
      </c>
      <c r="AQ29" s="20">
        <v>121737098</v>
      </c>
      <c r="AR29" s="20">
        <v>430624701</v>
      </c>
      <c r="AS29" s="20">
        <v>1859690283</v>
      </c>
      <c r="AT29" s="20">
        <v>52652740</v>
      </c>
      <c r="AU29" s="20">
        <v>1912343023</v>
      </c>
      <c r="AV29" s="20">
        <v>2342967724</v>
      </c>
      <c r="AW29" s="20">
        <v>47518084</v>
      </c>
      <c r="AX29" s="20">
        <v>8904889</v>
      </c>
      <c r="AY29" s="20">
        <v>11495022</v>
      </c>
      <c r="AZ29" s="20">
        <v>67917995</v>
      </c>
      <c r="BA29" s="20">
        <v>2410885719</v>
      </c>
      <c r="BB29" s="20"/>
      <c r="BC29" s="20"/>
      <c r="BD29" s="20">
        <v>19980201</v>
      </c>
      <c r="BE29" s="20">
        <v>10567699</v>
      </c>
      <c r="BF29" s="20">
        <v>30547900</v>
      </c>
      <c r="BG29" s="20">
        <v>199864041</v>
      </c>
      <c r="BH29" s="20">
        <v>281283</v>
      </c>
      <c r="BI29" s="20">
        <v>200145324</v>
      </c>
      <c r="BJ29" s="20">
        <v>230693224</v>
      </c>
      <c r="BK29" s="20">
        <v>2430234</v>
      </c>
      <c r="BL29" s="20">
        <v>25628</v>
      </c>
      <c r="BM29" s="20"/>
      <c r="BN29" s="20">
        <v>2455862</v>
      </c>
      <c r="BO29" s="20">
        <v>233149086</v>
      </c>
      <c r="BP29" s="20"/>
      <c r="BQ29" s="20"/>
      <c r="BR29" s="20">
        <v>84315598</v>
      </c>
      <c r="BS29" s="20">
        <v>45888520</v>
      </c>
      <c r="BT29" s="20">
        <v>130204118</v>
      </c>
      <c r="BU29" s="20"/>
      <c r="BV29" s="20"/>
      <c r="BW29" s="20"/>
      <c r="BX29" s="20">
        <v>130204118</v>
      </c>
      <c r="BY29" s="20">
        <v>64593223</v>
      </c>
      <c r="BZ29" s="20">
        <v>651743</v>
      </c>
      <c r="CA29" s="20">
        <v>8431511</v>
      </c>
      <c r="CB29" s="20">
        <v>73676477</v>
      </c>
      <c r="CC29" s="20">
        <v>203880595</v>
      </c>
      <c r="CD29" s="17"/>
      <c r="CE29" s="1"/>
      <c r="CF29" s="1" t="s">
        <v>2659</v>
      </c>
      <c r="CG29" s="1" t="s">
        <v>2660</v>
      </c>
      <c r="CH29" s="1" t="s">
        <v>2661</v>
      </c>
      <c r="CI29" s="1" t="s">
        <v>2662</v>
      </c>
      <c r="CJ29" s="1" t="s">
        <v>2663</v>
      </c>
      <c r="CK29" s="1" t="s">
        <v>2664</v>
      </c>
      <c r="CL29" s="1" t="s">
        <v>2665</v>
      </c>
      <c r="CM29" s="1" t="s">
        <v>2666</v>
      </c>
      <c r="CN29" s="1" t="s">
        <v>2667</v>
      </c>
      <c r="CO29" s="1" t="s">
        <v>2668</v>
      </c>
      <c r="CP29" s="1" t="s">
        <v>2669</v>
      </c>
      <c r="CQ29" s="1" t="s">
        <v>2670</v>
      </c>
      <c r="CR29" s="1" t="s">
        <v>2671</v>
      </c>
      <c r="CS29" s="1" t="s">
        <v>2672</v>
      </c>
      <c r="CT29" s="1" t="s">
        <v>2673</v>
      </c>
      <c r="CU29" s="1" t="s">
        <v>2674</v>
      </c>
      <c r="CV29" s="1" t="s">
        <v>2675</v>
      </c>
      <c r="CW29" s="1" t="s">
        <v>2676</v>
      </c>
      <c r="CX29" s="1" t="s">
        <v>2677</v>
      </c>
      <c r="CY29" s="1" t="s">
        <v>2678</v>
      </c>
      <c r="CZ29" s="1" t="s">
        <v>2679</v>
      </c>
      <c r="DA29" s="1" t="s">
        <v>2680</v>
      </c>
      <c r="DB29" s="1" t="s">
        <v>2681</v>
      </c>
      <c r="DC29" s="1" t="s">
        <v>2682</v>
      </c>
      <c r="DD29" s="1" t="s">
        <v>2683</v>
      </c>
      <c r="DE29" s="1" t="s">
        <v>2684</v>
      </c>
      <c r="DF29" s="1" t="s">
        <v>2685</v>
      </c>
      <c r="DG29" s="1" t="s">
        <v>2686</v>
      </c>
      <c r="DH29" s="1" t="s">
        <v>2687</v>
      </c>
      <c r="DI29" s="1" t="s">
        <v>2688</v>
      </c>
      <c r="DJ29" s="1" t="s">
        <v>2689</v>
      </c>
      <c r="DK29" s="1" t="s">
        <v>2690</v>
      </c>
      <c r="DL29" s="1" t="s">
        <v>2691</v>
      </c>
      <c r="DM29" s="1" t="s">
        <v>2692</v>
      </c>
      <c r="DN29" s="1" t="s">
        <v>2693</v>
      </c>
      <c r="DO29" s="1" t="s">
        <v>2694</v>
      </c>
      <c r="DP29" s="1" t="s">
        <v>2695</v>
      </c>
      <c r="DQ29" s="1" t="s">
        <v>2696</v>
      </c>
      <c r="DR29" s="1" t="s">
        <v>2697</v>
      </c>
      <c r="DS29" s="1" t="s">
        <v>2698</v>
      </c>
      <c r="DT29" s="1" t="s">
        <v>2699</v>
      </c>
      <c r="DU29" s="1" t="s">
        <v>2700</v>
      </c>
      <c r="DV29" s="1" t="s">
        <v>2701</v>
      </c>
      <c r="DW29" s="1" t="s">
        <v>2702</v>
      </c>
      <c r="DX29" s="1" t="s">
        <v>2703</v>
      </c>
      <c r="DY29" s="1" t="s">
        <v>2704</v>
      </c>
      <c r="DZ29" s="1" t="s">
        <v>2705</v>
      </c>
      <c r="EA29" s="1" t="s">
        <v>2706</v>
      </c>
      <c r="EB29" s="1" t="s">
        <v>2707</v>
      </c>
      <c r="EC29" s="1" t="s">
        <v>2708</v>
      </c>
      <c r="ED29" s="1" t="s">
        <v>2709</v>
      </c>
      <c r="EE29" s="1" t="s">
        <v>2710</v>
      </c>
      <c r="EF29" s="1" t="s">
        <v>2711</v>
      </c>
      <c r="EG29" s="1" t="s">
        <v>2712</v>
      </c>
      <c r="EH29" s="1" t="s">
        <v>2713</v>
      </c>
      <c r="EI29" s="1" t="s">
        <v>2714</v>
      </c>
      <c r="EJ29" s="1" t="s">
        <v>2715</v>
      </c>
      <c r="EK29" s="1" t="s">
        <v>2716</v>
      </c>
      <c r="EL29" s="1" t="s">
        <v>2717</v>
      </c>
      <c r="EM29" s="1" t="s">
        <v>2718</v>
      </c>
      <c r="EN29" s="1" t="s">
        <v>2719</v>
      </c>
      <c r="EO29" s="1" t="s">
        <v>2720</v>
      </c>
      <c r="EP29" s="1" t="s">
        <v>2721</v>
      </c>
      <c r="EQ29" s="1" t="s">
        <v>2722</v>
      </c>
      <c r="ER29" s="1" t="s">
        <v>2723</v>
      </c>
      <c r="ES29" s="1" t="s">
        <v>2724</v>
      </c>
      <c r="ET29" s="1" t="s">
        <v>2725</v>
      </c>
      <c r="EU29" s="1" t="s">
        <v>2726</v>
      </c>
      <c r="EV29" s="1" t="s">
        <v>2727</v>
      </c>
      <c r="EW29" s="1" t="s">
        <v>2728</v>
      </c>
      <c r="EX29" s="1" t="s">
        <v>2729</v>
      </c>
      <c r="EY29" s="1" t="s">
        <v>2730</v>
      </c>
      <c r="EZ29" s="1" t="s">
        <v>2731</v>
      </c>
      <c r="FA29" s="1" t="s">
        <v>2732</v>
      </c>
      <c r="FB29" s="1" t="s">
        <v>2733</v>
      </c>
      <c r="FC29" s="1" t="s">
        <v>2734</v>
      </c>
      <c r="FD29" s="1" t="s">
        <v>2735</v>
      </c>
      <c r="FE29" s="1" t="s">
        <v>2736</v>
      </c>
    </row>
    <row r="30" spans="1:161" ht="23.25" customHeight="1">
      <c r="A30" s="15"/>
      <c r="B30" s="21" t="s">
        <v>2737</v>
      </c>
      <c r="C30" s="16" t="s">
        <v>78</v>
      </c>
      <c r="D30" s="19">
        <v>1242192109</v>
      </c>
      <c r="E30" s="19"/>
      <c r="F30" s="19">
        <v>181257193</v>
      </c>
      <c r="G30" s="19">
        <v>88343892</v>
      </c>
      <c r="H30" s="20">
        <v>1511793194</v>
      </c>
      <c r="I30" s="19">
        <v>1488846861</v>
      </c>
      <c r="J30" s="19">
        <v>58732321</v>
      </c>
      <c r="K30" s="20">
        <v>1547579182</v>
      </c>
      <c r="L30" s="20">
        <v>3059372376</v>
      </c>
      <c r="M30" s="19">
        <v>135179855</v>
      </c>
      <c r="N30" s="19">
        <v>8645589</v>
      </c>
      <c r="O30" s="19">
        <v>25684512</v>
      </c>
      <c r="P30" s="20">
        <v>169509956</v>
      </c>
      <c r="Q30" s="20">
        <v>3228882332</v>
      </c>
      <c r="R30" s="19"/>
      <c r="S30" s="19">
        <v>1023911</v>
      </c>
      <c r="T30" s="19">
        <v>30111544</v>
      </c>
      <c r="U30" s="20">
        <v>31135455</v>
      </c>
      <c r="V30" s="19"/>
      <c r="W30" s="19"/>
      <c r="X30" s="20"/>
      <c r="Y30" s="20">
        <v>31135455</v>
      </c>
      <c r="Z30" s="19">
        <v>1129856241</v>
      </c>
      <c r="AA30" s="19"/>
      <c r="AB30" s="19">
        <v>7960567</v>
      </c>
      <c r="AC30" s="19">
        <v>13561295</v>
      </c>
      <c r="AD30" s="20">
        <v>1151378103</v>
      </c>
      <c r="AE30" s="19">
        <v>117725641</v>
      </c>
      <c r="AF30" s="19">
        <v>20374176</v>
      </c>
      <c r="AG30" s="20">
        <v>138099817</v>
      </c>
      <c r="AH30" s="20">
        <v>1289477920</v>
      </c>
      <c r="AI30" s="19">
        <v>96207109</v>
      </c>
      <c r="AJ30" s="19">
        <v>4235892</v>
      </c>
      <c r="AK30" s="19">
        <v>19688470</v>
      </c>
      <c r="AL30" s="20">
        <v>120131471</v>
      </c>
      <c r="AM30" s="20">
        <v>1409609391</v>
      </c>
      <c r="AN30" s="19">
        <v>112335868</v>
      </c>
      <c r="AO30" s="19"/>
      <c r="AP30" s="19">
        <v>116327920</v>
      </c>
      <c r="AQ30" s="19">
        <v>27756538</v>
      </c>
      <c r="AR30" s="20">
        <v>256420326</v>
      </c>
      <c r="AS30" s="19">
        <v>1199762722</v>
      </c>
      <c r="AT30" s="19">
        <v>38236437</v>
      </c>
      <c r="AU30" s="20">
        <v>1237999159</v>
      </c>
      <c r="AV30" s="20">
        <v>1494419485</v>
      </c>
      <c r="AW30" s="19">
        <v>18557428</v>
      </c>
      <c r="AX30" s="19">
        <v>4281191</v>
      </c>
      <c r="AY30" s="19">
        <v>5481755</v>
      </c>
      <c r="AZ30" s="20">
        <v>28320374</v>
      </c>
      <c r="BA30" s="20">
        <v>1522739859</v>
      </c>
      <c r="BB30" s="19"/>
      <c r="BC30" s="19"/>
      <c r="BD30" s="19">
        <v>18812592</v>
      </c>
      <c r="BE30" s="19">
        <v>4440024</v>
      </c>
      <c r="BF30" s="20">
        <v>23252616</v>
      </c>
      <c r="BG30" s="19">
        <v>171358498</v>
      </c>
      <c r="BH30" s="19">
        <v>121708</v>
      </c>
      <c r="BI30" s="20">
        <v>171480206</v>
      </c>
      <c r="BJ30" s="20">
        <v>194732822</v>
      </c>
      <c r="BK30" s="19">
        <v>1864837</v>
      </c>
      <c r="BL30" s="19">
        <v>19654</v>
      </c>
      <c r="BM30" s="19"/>
      <c r="BN30" s="20">
        <v>1884491</v>
      </c>
      <c r="BO30" s="20">
        <v>196617313</v>
      </c>
      <c r="BP30" s="19"/>
      <c r="BQ30" s="19"/>
      <c r="BR30" s="19">
        <v>37132203</v>
      </c>
      <c r="BS30" s="19">
        <v>12474491</v>
      </c>
      <c r="BT30" s="20">
        <v>49606694</v>
      </c>
      <c r="BU30" s="19"/>
      <c r="BV30" s="19"/>
      <c r="BW30" s="20"/>
      <c r="BX30" s="20">
        <v>49606694</v>
      </c>
      <c r="BY30" s="19">
        <v>18550481</v>
      </c>
      <c r="BZ30" s="19">
        <v>108852</v>
      </c>
      <c r="CA30" s="19">
        <v>514287</v>
      </c>
      <c r="CB30" s="20">
        <v>19173620</v>
      </c>
      <c r="CC30" s="20">
        <v>68780314</v>
      </c>
      <c r="CD30" s="17"/>
      <c r="CE30" s="1"/>
      <c r="CF30" s="1" t="s">
        <v>2738</v>
      </c>
      <c r="CG30" s="1" t="s">
        <v>2739</v>
      </c>
      <c r="CH30" s="1" t="s">
        <v>2740</v>
      </c>
      <c r="CI30" s="1" t="s">
        <v>2741</v>
      </c>
      <c r="CJ30" s="1" t="s">
        <v>2742</v>
      </c>
      <c r="CK30" s="1" t="s">
        <v>2743</v>
      </c>
      <c r="CL30" s="1" t="s">
        <v>2744</v>
      </c>
      <c r="CM30" s="1" t="s">
        <v>2745</v>
      </c>
      <c r="CN30" s="1" t="s">
        <v>2746</v>
      </c>
      <c r="CO30" s="1" t="s">
        <v>2747</v>
      </c>
      <c r="CP30" s="1" t="s">
        <v>2748</v>
      </c>
      <c r="CQ30" s="1" t="s">
        <v>2749</v>
      </c>
      <c r="CR30" s="1" t="s">
        <v>2750</v>
      </c>
      <c r="CS30" s="1" t="s">
        <v>2751</v>
      </c>
      <c r="CT30" s="1" t="s">
        <v>2752</v>
      </c>
      <c r="CU30" s="1" t="s">
        <v>2753</v>
      </c>
      <c r="CV30" s="1" t="s">
        <v>2754</v>
      </c>
      <c r="CW30" s="1" t="s">
        <v>2755</v>
      </c>
      <c r="CX30" s="1" t="s">
        <v>2756</v>
      </c>
      <c r="CY30" s="1" t="s">
        <v>2757</v>
      </c>
      <c r="CZ30" s="1" t="s">
        <v>2758</v>
      </c>
      <c r="DA30" s="1" t="s">
        <v>2759</v>
      </c>
      <c r="DB30" s="1" t="s">
        <v>2760</v>
      </c>
      <c r="DC30" s="1" t="s">
        <v>2761</v>
      </c>
      <c r="DD30" s="1" t="s">
        <v>2762</v>
      </c>
      <c r="DE30" s="1" t="s">
        <v>2763</v>
      </c>
      <c r="DF30" s="1" t="s">
        <v>2764</v>
      </c>
      <c r="DG30" s="1" t="s">
        <v>2765</v>
      </c>
      <c r="DH30" s="1" t="s">
        <v>2766</v>
      </c>
      <c r="DI30" s="1" t="s">
        <v>2767</v>
      </c>
      <c r="DJ30" s="1" t="s">
        <v>2768</v>
      </c>
      <c r="DK30" s="1" t="s">
        <v>2769</v>
      </c>
      <c r="DL30" s="1" t="s">
        <v>2770</v>
      </c>
      <c r="DM30" s="1" t="s">
        <v>2771</v>
      </c>
      <c r="DN30" s="1" t="s">
        <v>2772</v>
      </c>
      <c r="DO30" s="1" t="s">
        <v>2773</v>
      </c>
      <c r="DP30" s="1" t="s">
        <v>2774</v>
      </c>
      <c r="DQ30" s="1" t="s">
        <v>2775</v>
      </c>
      <c r="DR30" s="1" t="s">
        <v>2776</v>
      </c>
      <c r="DS30" s="1" t="s">
        <v>2777</v>
      </c>
      <c r="DT30" s="1" t="s">
        <v>2778</v>
      </c>
      <c r="DU30" s="1" t="s">
        <v>2779</v>
      </c>
      <c r="DV30" s="1" t="s">
        <v>2780</v>
      </c>
      <c r="DW30" s="1" t="s">
        <v>2781</v>
      </c>
      <c r="DX30" s="1" t="s">
        <v>2782</v>
      </c>
      <c r="DY30" s="1" t="s">
        <v>2783</v>
      </c>
      <c r="DZ30" s="1" t="s">
        <v>2784</v>
      </c>
      <c r="EA30" s="1" t="s">
        <v>2785</v>
      </c>
      <c r="EB30" s="1" t="s">
        <v>2786</v>
      </c>
      <c r="EC30" s="1" t="s">
        <v>2787</v>
      </c>
      <c r="ED30" s="1" t="s">
        <v>2788</v>
      </c>
      <c r="EE30" s="1" t="s">
        <v>2789</v>
      </c>
      <c r="EF30" s="1" t="s">
        <v>2790</v>
      </c>
      <c r="EG30" s="1" t="s">
        <v>2791</v>
      </c>
      <c r="EH30" s="1" t="s">
        <v>2792</v>
      </c>
      <c r="EI30" s="1" t="s">
        <v>2793</v>
      </c>
      <c r="EJ30" s="1" t="s">
        <v>2794</v>
      </c>
      <c r="EK30" s="1" t="s">
        <v>2795</v>
      </c>
      <c r="EL30" s="1" t="s">
        <v>2796</v>
      </c>
      <c r="EM30" s="1" t="s">
        <v>2797</v>
      </c>
      <c r="EN30" s="1" t="s">
        <v>2798</v>
      </c>
      <c r="EO30" s="1" t="s">
        <v>2799</v>
      </c>
      <c r="EP30" s="1" t="s">
        <v>2800</v>
      </c>
      <c r="EQ30" s="1" t="s">
        <v>2801</v>
      </c>
      <c r="ER30" s="1" t="s">
        <v>2802</v>
      </c>
      <c r="ES30" s="1" t="s">
        <v>2803</v>
      </c>
      <c r="ET30" s="1" t="s">
        <v>2804</v>
      </c>
      <c r="EU30" s="1" t="s">
        <v>2805</v>
      </c>
      <c r="EV30" s="1" t="s">
        <v>2806</v>
      </c>
      <c r="EW30" s="1" t="s">
        <v>2807</v>
      </c>
      <c r="EX30" s="1" t="s">
        <v>2808</v>
      </c>
      <c r="EY30" s="1" t="s">
        <v>2809</v>
      </c>
      <c r="EZ30" s="1" t="s">
        <v>2810</v>
      </c>
      <c r="FA30" s="1" t="s">
        <v>2811</v>
      </c>
      <c r="FB30" s="1" t="s">
        <v>2812</v>
      </c>
      <c r="FC30" s="1" t="s">
        <v>2813</v>
      </c>
      <c r="FD30" s="1" t="s">
        <v>2814</v>
      </c>
      <c r="FE30" s="1" t="s">
        <v>2815</v>
      </c>
    </row>
    <row r="31" spans="1:161" ht="13.5" customHeight="1">
      <c r="A31" s="15"/>
      <c r="B31" s="21" t="s">
        <v>1365</v>
      </c>
      <c r="C31" s="16" t="s">
        <v>993</v>
      </c>
      <c r="D31" s="19">
        <v>237485</v>
      </c>
      <c r="E31" s="19"/>
      <c r="F31" s="19">
        <v>1500418</v>
      </c>
      <c r="G31" s="19">
        <v>5620023</v>
      </c>
      <c r="H31" s="20">
        <v>7357926</v>
      </c>
      <c r="I31" s="19">
        <v>52206688</v>
      </c>
      <c r="J31" s="19">
        <v>2483178</v>
      </c>
      <c r="K31" s="20">
        <v>54689866</v>
      </c>
      <c r="L31" s="20">
        <v>62047792</v>
      </c>
      <c r="M31" s="19">
        <v>10613401</v>
      </c>
      <c r="N31" s="19">
        <v>882555</v>
      </c>
      <c r="O31" s="19">
        <v>266716</v>
      </c>
      <c r="P31" s="20">
        <v>11762672</v>
      </c>
      <c r="Q31" s="20">
        <v>73810464</v>
      </c>
      <c r="R31" s="19"/>
      <c r="S31" s="19">
        <v>272902</v>
      </c>
      <c r="T31" s="19">
        <v>2584184</v>
      </c>
      <c r="U31" s="20">
        <v>2857086</v>
      </c>
      <c r="V31" s="19"/>
      <c r="W31" s="19"/>
      <c r="X31" s="20"/>
      <c r="Y31" s="20">
        <v>2857086</v>
      </c>
      <c r="Z31" s="19">
        <v>237485</v>
      </c>
      <c r="AA31" s="19"/>
      <c r="AB31" s="19">
        <v>87838</v>
      </c>
      <c r="AC31" s="19">
        <v>765980</v>
      </c>
      <c r="AD31" s="20">
        <v>1091303</v>
      </c>
      <c r="AE31" s="19">
        <v>17445207</v>
      </c>
      <c r="AF31" s="19">
        <v>797102</v>
      </c>
      <c r="AG31" s="20">
        <v>18242309</v>
      </c>
      <c r="AH31" s="20">
        <v>19333612</v>
      </c>
      <c r="AI31" s="19">
        <v>8058442</v>
      </c>
      <c r="AJ31" s="19">
        <v>135771</v>
      </c>
      <c r="AK31" s="19">
        <v>222316</v>
      </c>
      <c r="AL31" s="20">
        <v>8416529</v>
      </c>
      <c r="AM31" s="20">
        <v>27750141</v>
      </c>
      <c r="AN31" s="19"/>
      <c r="AO31" s="19"/>
      <c r="AP31" s="19">
        <v>573092</v>
      </c>
      <c r="AQ31" s="19">
        <v>2237651</v>
      </c>
      <c r="AR31" s="20">
        <v>2810743</v>
      </c>
      <c r="AS31" s="19">
        <v>32825103</v>
      </c>
      <c r="AT31" s="19">
        <v>1685227</v>
      </c>
      <c r="AU31" s="20">
        <v>34510330</v>
      </c>
      <c r="AV31" s="20">
        <v>37321073</v>
      </c>
      <c r="AW31" s="19">
        <v>1295505</v>
      </c>
      <c r="AX31" s="19">
        <v>746784</v>
      </c>
      <c r="AY31" s="19">
        <v>44400</v>
      </c>
      <c r="AZ31" s="20">
        <v>2086689</v>
      </c>
      <c r="BA31" s="20">
        <v>39407762</v>
      </c>
      <c r="BB31" s="19"/>
      <c r="BC31" s="19"/>
      <c r="BD31" s="19"/>
      <c r="BE31" s="19">
        <v>30674</v>
      </c>
      <c r="BF31" s="20">
        <v>30674</v>
      </c>
      <c r="BG31" s="19">
        <v>1936378</v>
      </c>
      <c r="BH31" s="19">
        <v>849</v>
      </c>
      <c r="BI31" s="20">
        <v>1937227</v>
      </c>
      <c r="BJ31" s="20">
        <v>1967901</v>
      </c>
      <c r="BK31" s="19">
        <v>18750</v>
      </c>
      <c r="BL31" s="19"/>
      <c r="BM31" s="19"/>
      <c r="BN31" s="20">
        <v>18750</v>
      </c>
      <c r="BO31" s="20">
        <v>1986651</v>
      </c>
      <c r="BP31" s="19"/>
      <c r="BQ31" s="19"/>
      <c r="BR31" s="19">
        <v>566586</v>
      </c>
      <c r="BS31" s="19">
        <v>1534</v>
      </c>
      <c r="BT31" s="20">
        <v>568120</v>
      </c>
      <c r="BU31" s="19"/>
      <c r="BV31" s="19"/>
      <c r="BW31" s="20"/>
      <c r="BX31" s="20">
        <v>568120</v>
      </c>
      <c r="BY31" s="19">
        <v>1240704</v>
      </c>
      <c r="BZ31" s="19"/>
      <c r="CA31" s="19"/>
      <c r="CB31" s="20">
        <v>1240704</v>
      </c>
      <c r="CC31" s="20">
        <v>1808824</v>
      </c>
      <c r="CD31" s="17"/>
      <c r="CE31" s="1"/>
      <c r="CF31" s="1" t="s">
        <v>2816</v>
      </c>
      <c r="CG31" s="1" t="s">
        <v>2817</v>
      </c>
      <c r="CH31" s="1" t="s">
        <v>2818</v>
      </c>
      <c r="CI31" s="1" t="s">
        <v>2819</v>
      </c>
      <c r="CJ31" s="1" t="s">
        <v>2820</v>
      </c>
      <c r="CK31" s="1" t="s">
        <v>2821</v>
      </c>
      <c r="CL31" s="1" t="s">
        <v>2822</v>
      </c>
      <c r="CM31" s="1" t="s">
        <v>2823</v>
      </c>
      <c r="CN31" s="1" t="s">
        <v>2824</v>
      </c>
      <c r="CO31" s="1" t="s">
        <v>2825</v>
      </c>
      <c r="CP31" s="1" t="s">
        <v>2826</v>
      </c>
      <c r="CQ31" s="1" t="s">
        <v>2827</v>
      </c>
      <c r="CR31" s="1" t="s">
        <v>2828</v>
      </c>
      <c r="CS31" s="1" t="s">
        <v>2829</v>
      </c>
      <c r="CT31" s="1" t="s">
        <v>2830</v>
      </c>
      <c r="CU31" s="1" t="s">
        <v>2831</v>
      </c>
      <c r="CV31" s="1" t="s">
        <v>2832</v>
      </c>
      <c r="CW31" s="1" t="s">
        <v>2833</v>
      </c>
      <c r="CX31" s="1" t="s">
        <v>2834</v>
      </c>
      <c r="CY31" s="1" t="s">
        <v>2835</v>
      </c>
      <c r="CZ31" s="1" t="s">
        <v>2836</v>
      </c>
      <c r="DA31" s="1" t="s">
        <v>2837</v>
      </c>
      <c r="DB31" s="1" t="s">
        <v>2838</v>
      </c>
      <c r="DC31" s="1" t="s">
        <v>2839</v>
      </c>
      <c r="DD31" s="1" t="s">
        <v>2840</v>
      </c>
      <c r="DE31" s="1" t="s">
        <v>2841</v>
      </c>
      <c r="DF31" s="1" t="s">
        <v>2842</v>
      </c>
      <c r="DG31" s="1" t="s">
        <v>2843</v>
      </c>
      <c r="DH31" s="1" t="s">
        <v>2844</v>
      </c>
      <c r="DI31" s="1" t="s">
        <v>2845</v>
      </c>
      <c r="DJ31" s="1" t="s">
        <v>2846</v>
      </c>
      <c r="DK31" s="1" t="s">
        <v>2847</v>
      </c>
      <c r="DL31" s="1" t="s">
        <v>2848</v>
      </c>
      <c r="DM31" s="1" t="s">
        <v>2849</v>
      </c>
      <c r="DN31" s="1" t="s">
        <v>2850</v>
      </c>
      <c r="DO31" s="1" t="s">
        <v>2851</v>
      </c>
      <c r="DP31" s="1" t="s">
        <v>2852</v>
      </c>
      <c r="DQ31" s="1" t="s">
        <v>2853</v>
      </c>
      <c r="DR31" s="1" t="s">
        <v>2854</v>
      </c>
      <c r="DS31" s="1" t="s">
        <v>2855</v>
      </c>
      <c r="DT31" s="1" t="s">
        <v>2856</v>
      </c>
      <c r="DU31" s="1" t="s">
        <v>2857</v>
      </c>
      <c r="DV31" s="1" t="s">
        <v>2858</v>
      </c>
      <c r="DW31" s="1" t="s">
        <v>2859</v>
      </c>
      <c r="DX31" s="1" t="s">
        <v>2860</v>
      </c>
      <c r="DY31" s="1" t="s">
        <v>2861</v>
      </c>
      <c r="DZ31" s="1" t="s">
        <v>2862</v>
      </c>
      <c r="EA31" s="1" t="s">
        <v>2863</v>
      </c>
      <c r="EB31" s="1" t="s">
        <v>2864</v>
      </c>
      <c r="EC31" s="1" t="s">
        <v>2865</v>
      </c>
      <c r="ED31" s="1" t="s">
        <v>2866</v>
      </c>
      <c r="EE31" s="1" t="s">
        <v>2867</v>
      </c>
      <c r="EF31" s="1" t="s">
        <v>2868</v>
      </c>
      <c r="EG31" s="1" t="s">
        <v>1814</v>
      </c>
      <c r="EH31" s="1" t="s">
        <v>1815</v>
      </c>
      <c r="EI31" s="1" t="s">
        <v>1816</v>
      </c>
      <c r="EJ31" s="1" t="s">
        <v>1817</v>
      </c>
      <c r="EK31" s="1" t="s">
        <v>1818</v>
      </c>
      <c r="EL31" s="1" t="s">
        <v>1819</v>
      </c>
      <c r="EM31" s="1" t="s">
        <v>1820</v>
      </c>
      <c r="EN31" s="1" t="s">
        <v>1821</v>
      </c>
      <c r="EO31" s="1" t="s">
        <v>1822</v>
      </c>
      <c r="EP31" s="1" t="s">
        <v>1823</v>
      </c>
      <c r="EQ31" s="1" t="s">
        <v>1824</v>
      </c>
      <c r="ER31" s="1" t="s">
        <v>1825</v>
      </c>
      <c r="ES31" s="1" t="s">
        <v>1826</v>
      </c>
      <c r="ET31" s="1" t="s">
        <v>1827</v>
      </c>
      <c r="EU31" s="1" t="s">
        <v>1828</v>
      </c>
      <c r="EV31" s="1" t="s">
        <v>1829</v>
      </c>
      <c r="EW31" s="1" t="s">
        <v>1830</v>
      </c>
      <c r="EX31" s="1" t="s">
        <v>1831</v>
      </c>
      <c r="EY31" s="1" t="s">
        <v>1832</v>
      </c>
      <c r="EZ31" s="1" t="s">
        <v>1833</v>
      </c>
      <c r="FA31" s="1" t="s">
        <v>1834</v>
      </c>
      <c r="FB31" s="1" t="s">
        <v>1835</v>
      </c>
      <c r="FC31" s="1" t="s">
        <v>1836</v>
      </c>
      <c r="FD31" s="1" t="s">
        <v>1837</v>
      </c>
      <c r="FE31" s="1" t="s">
        <v>1838</v>
      </c>
    </row>
    <row r="32" spans="1:161" ht="13.5" customHeight="1">
      <c r="A32" s="15"/>
      <c r="B32" s="21" t="s">
        <v>1839</v>
      </c>
      <c r="C32" s="16" t="s">
        <v>994</v>
      </c>
      <c r="D32" s="19"/>
      <c r="E32" s="19"/>
      <c r="F32" s="19">
        <v>85446041</v>
      </c>
      <c r="G32" s="19">
        <v>44308703</v>
      </c>
      <c r="H32" s="20">
        <v>129754744</v>
      </c>
      <c r="I32" s="19">
        <v>257938514</v>
      </c>
      <c r="J32" s="19">
        <v>1513323</v>
      </c>
      <c r="K32" s="20">
        <v>259451837</v>
      </c>
      <c r="L32" s="20">
        <v>389206581</v>
      </c>
      <c r="M32" s="19">
        <v>31427477</v>
      </c>
      <c r="N32" s="19">
        <v>1550559</v>
      </c>
      <c r="O32" s="19">
        <v>7610697</v>
      </c>
      <c r="P32" s="20">
        <v>40588733</v>
      </c>
      <c r="Q32" s="20">
        <v>429795314</v>
      </c>
      <c r="R32" s="20"/>
      <c r="S32" s="20"/>
      <c r="T32" s="20"/>
      <c r="U32" s="20"/>
      <c r="V32" s="20"/>
      <c r="W32" s="20"/>
      <c r="X32" s="20"/>
      <c r="Y32" s="20"/>
      <c r="Z32" s="19"/>
      <c r="AA32" s="19"/>
      <c r="AB32" s="19">
        <v>110697</v>
      </c>
      <c r="AC32" s="19">
        <v>421867</v>
      </c>
      <c r="AD32" s="20">
        <v>532564</v>
      </c>
      <c r="AE32" s="19"/>
      <c r="AF32" s="19"/>
      <c r="AG32" s="20"/>
      <c r="AH32" s="20">
        <v>532564</v>
      </c>
      <c r="AI32" s="19">
        <v>1157352</v>
      </c>
      <c r="AJ32" s="19">
        <v>31557</v>
      </c>
      <c r="AK32" s="19">
        <v>31341</v>
      </c>
      <c r="AL32" s="20">
        <v>1220250</v>
      </c>
      <c r="AM32" s="20">
        <v>1752814</v>
      </c>
      <c r="AN32" s="19"/>
      <c r="AO32" s="19"/>
      <c r="AP32" s="19">
        <v>53059528</v>
      </c>
      <c r="AQ32" s="19">
        <v>17916215</v>
      </c>
      <c r="AR32" s="20">
        <v>70975743</v>
      </c>
      <c r="AS32" s="19">
        <v>257695113</v>
      </c>
      <c r="AT32" s="19">
        <v>1513323</v>
      </c>
      <c r="AU32" s="20">
        <v>259208436</v>
      </c>
      <c r="AV32" s="20">
        <v>330184179</v>
      </c>
      <c r="AW32" s="19">
        <v>5518982</v>
      </c>
      <c r="AX32" s="19">
        <v>1037813</v>
      </c>
      <c r="AY32" s="19">
        <v>2131839</v>
      </c>
      <c r="AZ32" s="20">
        <v>8688634</v>
      </c>
      <c r="BA32" s="20">
        <v>338872813</v>
      </c>
      <c r="BB32" s="19"/>
      <c r="BC32" s="19"/>
      <c r="BD32" s="19">
        <v>932247</v>
      </c>
      <c r="BE32" s="19"/>
      <c r="BF32" s="20">
        <v>932247</v>
      </c>
      <c r="BG32" s="19">
        <v>243401</v>
      </c>
      <c r="BH32" s="19"/>
      <c r="BI32" s="20">
        <v>243401</v>
      </c>
      <c r="BJ32" s="20">
        <v>1175648</v>
      </c>
      <c r="BK32" s="19"/>
      <c r="BL32" s="19"/>
      <c r="BM32" s="19"/>
      <c r="BN32" s="20"/>
      <c r="BO32" s="20">
        <v>1175648</v>
      </c>
      <c r="BP32" s="19"/>
      <c r="BQ32" s="19"/>
      <c r="BR32" s="19">
        <v>31343569</v>
      </c>
      <c r="BS32" s="19">
        <v>25970621</v>
      </c>
      <c r="BT32" s="20">
        <v>57314190</v>
      </c>
      <c r="BU32" s="19"/>
      <c r="BV32" s="19"/>
      <c r="BW32" s="20"/>
      <c r="BX32" s="20">
        <v>57314190</v>
      </c>
      <c r="BY32" s="19">
        <v>24751143</v>
      </c>
      <c r="BZ32" s="19">
        <v>481189</v>
      </c>
      <c r="CA32" s="19">
        <v>5447517</v>
      </c>
      <c r="CB32" s="20">
        <v>30679849</v>
      </c>
      <c r="CC32" s="20">
        <v>87994039</v>
      </c>
      <c r="CD32" s="17"/>
      <c r="CE32" s="1"/>
      <c r="CF32" s="1" t="s">
        <v>1840</v>
      </c>
      <c r="CG32" s="1" t="s">
        <v>1841</v>
      </c>
      <c r="CH32" s="1" t="s">
        <v>1842</v>
      </c>
      <c r="CI32" s="1" t="s">
        <v>1843</v>
      </c>
      <c r="CJ32" s="1" t="s">
        <v>1844</v>
      </c>
      <c r="CK32" s="1" t="s">
        <v>1845</v>
      </c>
      <c r="CL32" s="1" t="s">
        <v>1846</v>
      </c>
      <c r="CM32" s="1" t="s">
        <v>1847</v>
      </c>
      <c r="CN32" s="1" t="s">
        <v>1848</v>
      </c>
      <c r="CO32" s="1" t="s">
        <v>1849</v>
      </c>
      <c r="CP32" s="1" t="s">
        <v>1850</v>
      </c>
      <c r="CQ32" s="1" t="s">
        <v>1851</v>
      </c>
      <c r="CR32" s="1" t="s">
        <v>1852</v>
      </c>
      <c r="CS32" s="1" t="s">
        <v>1853</v>
      </c>
      <c r="CT32" s="1" t="s">
        <v>1854</v>
      </c>
      <c r="CU32" s="1" t="s">
        <v>1855</v>
      </c>
      <c r="CV32" s="1" t="s">
        <v>1856</v>
      </c>
      <c r="CW32" s="1" t="s">
        <v>1857</v>
      </c>
      <c r="CX32" s="1" t="s">
        <v>1858</v>
      </c>
      <c r="CY32" s="1" t="s">
        <v>1859</v>
      </c>
      <c r="CZ32" s="1" t="s">
        <v>1860</v>
      </c>
      <c r="DA32" s="1" t="s">
        <v>1861</v>
      </c>
      <c r="DB32" s="1" t="s">
        <v>1862</v>
      </c>
      <c r="DC32" s="1" t="s">
        <v>1863</v>
      </c>
      <c r="DD32" s="1" t="s">
        <v>1864</v>
      </c>
      <c r="DE32" s="1" t="s">
        <v>1865</v>
      </c>
      <c r="DF32" s="1" t="s">
        <v>1866</v>
      </c>
      <c r="DG32" s="1" t="s">
        <v>1867</v>
      </c>
      <c r="DH32" s="1" t="s">
        <v>1868</v>
      </c>
      <c r="DI32" s="1" t="s">
        <v>1869</v>
      </c>
      <c r="DJ32" s="1" t="s">
        <v>1870</v>
      </c>
      <c r="DK32" s="1" t="s">
        <v>1871</v>
      </c>
      <c r="DL32" s="1" t="s">
        <v>1872</v>
      </c>
      <c r="DM32" s="1" t="s">
        <v>1873</v>
      </c>
      <c r="DN32" s="1" t="s">
        <v>1874</v>
      </c>
      <c r="DO32" s="1" t="s">
        <v>1875</v>
      </c>
      <c r="DP32" s="1" t="s">
        <v>1876</v>
      </c>
      <c r="DQ32" s="1" t="s">
        <v>1877</v>
      </c>
      <c r="DR32" s="1" t="s">
        <v>1878</v>
      </c>
      <c r="DS32" s="1" t="s">
        <v>1879</v>
      </c>
      <c r="DT32" s="1" t="s">
        <v>1880</v>
      </c>
      <c r="DU32" s="1" t="s">
        <v>1881</v>
      </c>
      <c r="DV32" s="1" t="s">
        <v>1882</v>
      </c>
      <c r="DW32" s="1" t="s">
        <v>1883</v>
      </c>
      <c r="DX32" s="1" t="s">
        <v>1884</v>
      </c>
      <c r="DY32" s="1" t="s">
        <v>1885</v>
      </c>
      <c r="DZ32" s="1" t="s">
        <v>1886</v>
      </c>
      <c r="EA32" s="1" t="s">
        <v>1887</v>
      </c>
      <c r="EB32" s="1" t="s">
        <v>1888</v>
      </c>
      <c r="EC32" s="1" t="s">
        <v>1889</v>
      </c>
      <c r="ED32" s="1" t="s">
        <v>1890</v>
      </c>
      <c r="EE32" s="1" t="s">
        <v>1891</v>
      </c>
      <c r="EF32" s="1" t="s">
        <v>1892</v>
      </c>
      <c r="EG32" s="1" t="s">
        <v>1893</v>
      </c>
      <c r="EH32" s="1" t="s">
        <v>1894</v>
      </c>
      <c r="EI32" s="1" t="s">
        <v>1895</v>
      </c>
      <c r="EJ32" s="1" t="s">
        <v>1896</v>
      </c>
      <c r="EK32" s="1" t="s">
        <v>1897</v>
      </c>
      <c r="EL32" s="1" t="s">
        <v>1898</v>
      </c>
      <c r="EM32" s="1" t="s">
        <v>1899</v>
      </c>
      <c r="EN32" s="1" t="s">
        <v>1900</v>
      </c>
      <c r="EO32" s="1" t="s">
        <v>1901</v>
      </c>
      <c r="EP32" s="1" t="s">
        <v>1902</v>
      </c>
      <c r="EQ32" s="1" t="s">
        <v>1903</v>
      </c>
      <c r="ER32" s="1" t="s">
        <v>1904</v>
      </c>
      <c r="ES32" s="1" t="s">
        <v>1905</v>
      </c>
      <c r="ET32" s="1" t="s">
        <v>1906</v>
      </c>
      <c r="EU32" s="1" t="s">
        <v>1907</v>
      </c>
      <c r="EV32" s="1" t="s">
        <v>1908</v>
      </c>
      <c r="EW32" s="1" t="s">
        <v>1909</v>
      </c>
      <c r="EX32" s="1" t="s">
        <v>1910</v>
      </c>
      <c r="EY32" s="1" t="s">
        <v>1911</v>
      </c>
      <c r="EZ32" s="1" t="s">
        <v>1912</v>
      </c>
      <c r="FA32" s="1" t="s">
        <v>1913</v>
      </c>
      <c r="FB32" s="1" t="s">
        <v>1914</v>
      </c>
      <c r="FC32" s="1" t="s">
        <v>1915</v>
      </c>
      <c r="FD32" s="1" t="s">
        <v>1916</v>
      </c>
      <c r="FE32" s="1" t="s">
        <v>1917</v>
      </c>
    </row>
    <row r="33" spans="1:161" ht="23.25" customHeight="1">
      <c r="A33" s="15"/>
      <c r="B33" s="21" t="s">
        <v>1918</v>
      </c>
      <c r="C33" s="16" t="s">
        <v>995</v>
      </c>
      <c r="D33" s="19">
        <v>3243620</v>
      </c>
      <c r="E33" s="19"/>
      <c r="F33" s="19">
        <v>13335335</v>
      </c>
      <c r="G33" s="19">
        <v>1958288</v>
      </c>
      <c r="H33" s="20">
        <v>18537243</v>
      </c>
      <c r="I33" s="19">
        <v>149232557</v>
      </c>
      <c r="J33" s="19">
        <v>4659822</v>
      </c>
      <c r="K33" s="20">
        <v>153892379</v>
      </c>
      <c r="L33" s="20">
        <v>172429622</v>
      </c>
      <c r="M33" s="19">
        <v>4400932</v>
      </c>
      <c r="N33" s="19">
        <v>259897</v>
      </c>
      <c r="O33" s="19">
        <v>5754778</v>
      </c>
      <c r="P33" s="20">
        <v>10415607</v>
      </c>
      <c r="Q33" s="20">
        <v>182845229</v>
      </c>
      <c r="R33" s="19"/>
      <c r="S33" s="19"/>
      <c r="T33" s="19">
        <v>1948</v>
      </c>
      <c r="U33" s="20">
        <v>1948</v>
      </c>
      <c r="V33" s="19"/>
      <c r="W33" s="19"/>
      <c r="X33" s="20"/>
      <c r="Y33" s="20">
        <v>1948</v>
      </c>
      <c r="Z33" s="19">
        <v>3243620</v>
      </c>
      <c r="AA33" s="19"/>
      <c r="AB33" s="19">
        <v>2755685</v>
      </c>
      <c r="AC33" s="19">
        <v>779614</v>
      </c>
      <c r="AD33" s="20">
        <v>6778919</v>
      </c>
      <c r="AE33" s="19">
        <v>56583529</v>
      </c>
      <c r="AF33" s="19">
        <v>2006611</v>
      </c>
      <c r="AG33" s="20">
        <v>58590140</v>
      </c>
      <c r="AH33" s="20">
        <v>65369059</v>
      </c>
      <c r="AI33" s="19">
        <v>3415720</v>
      </c>
      <c r="AJ33" s="19">
        <v>14555</v>
      </c>
      <c r="AK33" s="19">
        <v>5704778</v>
      </c>
      <c r="AL33" s="20">
        <v>9135053</v>
      </c>
      <c r="AM33" s="20">
        <v>74504112</v>
      </c>
      <c r="AN33" s="19"/>
      <c r="AO33" s="19"/>
      <c r="AP33" s="19">
        <v>5168265</v>
      </c>
      <c r="AQ33" s="19">
        <v>1059121</v>
      </c>
      <c r="AR33" s="20">
        <v>6227386</v>
      </c>
      <c r="AS33" s="19">
        <v>87927708</v>
      </c>
      <c r="AT33" s="19">
        <v>2502585</v>
      </c>
      <c r="AU33" s="20">
        <v>90430293</v>
      </c>
      <c r="AV33" s="20">
        <v>96657679</v>
      </c>
      <c r="AW33" s="19">
        <v>764720</v>
      </c>
      <c r="AX33" s="19">
        <v>245342</v>
      </c>
      <c r="AY33" s="19"/>
      <c r="AZ33" s="20">
        <v>1010062</v>
      </c>
      <c r="BA33" s="20">
        <v>97667741</v>
      </c>
      <c r="BB33" s="19"/>
      <c r="BC33" s="19"/>
      <c r="BD33" s="19">
        <v>42248</v>
      </c>
      <c r="BE33" s="19">
        <v>974</v>
      </c>
      <c r="BF33" s="20">
        <v>43222</v>
      </c>
      <c r="BG33" s="19">
        <v>4721320</v>
      </c>
      <c r="BH33" s="19">
        <v>150626</v>
      </c>
      <c r="BI33" s="20">
        <v>4871946</v>
      </c>
      <c r="BJ33" s="20">
        <v>4915168</v>
      </c>
      <c r="BK33" s="19">
        <v>1969</v>
      </c>
      <c r="BL33" s="19"/>
      <c r="BM33" s="19"/>
      <c r="BN33" s="20">
        <v>1969</v>
      </c>
      <c r="BO33" s="20">
        <v>4917137</v>
      </c>
      <c r="BP33" s="19"/>
      <c r="BQ33" s="19"/>
      <c r="BR33" s="19">
        <v>5369137</v>
      </c>
      <c r="BS33" s="19">
        <v>116631</v>
      </c>
      <c r="BT33" s="20">
        <v>5485768</v>
      </c>
      <c r="BU33" s="19"/>
      <c r="BV33" s="19"/>
      <c r="BW33" s="20"/>
      <c r="BX33" s="20">
        <v>5485768</v>
      </c>
      <c r="BY33" s="19">
        <v>218523</v>
      </c>
      <c r="BZ33" s="19"/>
      <c r="CA33" s="19">
        <v>50000</v>
      </c>
      <c r="CB33" s="20">
        <v>268523</v>
      </c>
      <c r="CC33" s="20">
        <v>5754291</v>
      </c>
      <c r="CD33" s="17"/>
      <c r="CE33" s="1"/>
      <c r="CF33" s="1" t="s">
        <v>1919</v>
      </c>
      <c r="CG33" s="1" t="s">
        <v>1920</v>
      </c>
      <c r="CH33" s="1" t="s">
        <v>1921</v>
      </c>
      <c r="CI33" s="1" t="s">
        <v>1922</v>
      </c>
      <c r="CJ33" s="1" t="s">
        <v>1923</v>
      </c>
      <c r="CK33" s="1" t="s">
        <v>1924</v>
      </c>
      <c r="CL33" s="1" t="s">
        <v>1925</v>
      </c>
      <c r="CM33" s="1" t="s">
        <v>1926</v>
      </c>
      <c r="CN33" s="1" t="s">
        <v>1927</v>
      </c>
      <c r="CO33" s="1" t="s">
        <v>1928</v>
      </c>
      <c r="CP33" s="1" t="s">
        <v>1929</v>
      </c>
      <c r="CQ33" s="1" t="s">
        <v>1930</v>
      </c>
      <c r="CR33" s="1" t="s">
        <v>1931</v>
      </c>
      <c r="CS33" s="1" t="s">
        <v>1932</v>
      </c>
      <c r="CT33" s="1" t="s">
        <v>1933</v>
      </c>
      <c r="CU33" s="1" t="s">
        <v>1934</v>
      </c>
      <c r="CV33" s="1" t="s">
        <v>1935</v>
      </c>
      <c r="CW33" s="1" t="s">
        <v>1936</v>
      </c>
      <c r="CX33" s="1" t="s">
        <v>1937</v>
      </c>
      <c r="CY33" s="1" t="s">
        <v>1938</v>
      </c>
      <c r="CZ33" s="1" t="s">
        <v>1939</v>
      </c>
      <c r="DA33" s="1" t="s">
        <v>1940</v>
      </c>
      <c r="DB33" s="1" t="s">
        <v>1941</v>
      </c>
      <c r="DC33" s="1" t="s">
        <v>1942</v>
      </c>
      <c r="DD33" s="1" t="s">
        <v>1943</v>
      </c>
      <c r="DE33" s="1" t="s">
        <v>1944</v>
      </c>
      <c r="DF33" s="1" t="s">
        <v>1945</v>
      </c>
      <c r="DG33" s="1" t="s">
        <v>1946</v>
      </c>
      <c r="DH33" s="1" t="s">
        <v>1947</v>
      </c>
      <c r="DI33" s="1" t="s">
        <v>1948</v>
      </c>
      <c r="DJ33" s="1" t="s">
        <v>1949</v>
      </c>
      <c r="DK33" s="1" t="s">
        <v>1950</v>
      </c>
      <c r="DL33" s="1" t="s">
        <v>1951</v>
      </c>
      <c r="DM33" s="1" t="s">
        <v>1952</v>
      </c>
      <c r="DN33" s="1" t="s">
        <v>1953</v>
      </c>
      <c r="DO33" s="1" t="s">
        <v>1954</v>
      </c>
      <c r="DP33" s="1" t="s">
        <v>1955</v>
      </c>
      <c r="DQ33" s="1" t="s">
        <v>1956</v>
      </c>
      <c r="DR33" s="1" t="s">
        <v>1957</v>
      </c>
      <c r="DS33" s="1" t="s">
        <v>1958</v>
      </c>
      <c r="DT33" s="1" t="s">
        <v>1959</v>
      </c>
      <c r="DU33" s="1" t="s">
        <v>1960</v>
      </c>
      <c r="DV33" s="1" t="s">
        <v>1961</v>
      </c>
      <c r="DW33" s="1" t="s">
        <v>1962</v>
      </c>
      <c r="DX33" s="1" t="s">
        <v>1963</v>
      </c>
      <c r="DY33" s="1" t="s">
        <v>1964</v>
      </c>
      <c r="DZ33" s="1" t="s">
        <v>1965</v>
      </c>
      <c r="EA33" s="1" t="s">
        <v>1966</v>
      </c>
      <c r="EB33" s="1" t="s">
        <v>1967</v>
      </c>
      <c r="EC33" s="1" t="s">
        <v>1968</v>
      </c>
      <c r="ED33" s="1" t="s">
        <v>1969</v>
      </c>
      <c r="EE33" s="1" t="s">
        <v>1970</v>
      </c>
      <c r="EF33" s="1" t="s">
        <v>1971</v>
      </c>
      <c r="EG33" s="1" t="s">
        <v>1972</v>
      </c>
      <c r="EH33" s="1" t="s">
        <v>1973</v>
      </c>
      <c r="EI33" s="1" t="s">
        <v>1974</v>
      </c>
      <c r="EJ33" s="1" t="s">
        <v>1975</v>
      </c>
      <c r="EK33" s="1" t="s">
        <v>1976</v>
      </c>
      <c r="EL33" s="1" t="s">
        <v>1977</v>
      </c>
      <c r="EM33" s="1" t="s">
        <v>1978</v>
      </c>
      <c r="EN33" s="1" t="s">
        <v>1979</v>
      </c>
      <c r="EO33" s="1" t="s">
        <v>1980</v>
      </c>
      <c r="EP33" s="1" t="s">
        <v>1981</v>
      </c>
      <c r="EQ33" s="1" t="s">
        <v>1982</v>
      </c>
      <c r="ER33" s="1" t="s">
        <v>1983</v>
      </c>
      <c r="ES33" s="1" t="s">
        <v>1984</v>
      </c>
      <c r="ET33" s="1" t="s">
        <v>1985</v>
      </c>
      <c r="EU33" s="1" t="s">
        <v>1986</v>
      </c>
      <c r="EV33" s="1" t="s">
        <v>1987</v>
      </c>
      <c r="EW33" s="1" t="s">
        <v>1988</v>
      </c>
      <c r="EX33" s="1" t="s">
        <v>1989</v>
      </c>
      <c r="EY33" s="1" t="s">
        <v>1990</v>
      </c>
      <c r="EZ33" s="1" t="s">
        <v>1991</v>
      </c>
      <c r="FA33" s="1" t="s">
        <v>1992</v>
      </c>
      <c r="FB33" s="1" t="s">
        <v>1993</v>
      </c>
      <c r="FC33" s="1" t="s">
        <v>1994</v>
      </c>
      <c r="FD33" s="1" t="s">
        <v>1995</v>
      </c>
      <c r="FE33" s="1" t="s">
        <v>1996</v>
      </c>
    </row>
    <row r="34" spans="1:161" ht="13.5" customHeight="1">
      <c r="A34" s="15"/>
      <c r="B34" s="21" t="s">
        <v>1997</v>
      </c>
      <c r="C34" s="16" t="s">
        <v>996</v>
      </c>
      <c r="D34" s="19"/>
      <c r="E34" s="19"/>
      <c r="F34" s="19">
        <v>22657312</v>
      </c>
      <c r="G34" s="19">
        <v>139628345</v>
      </c>
      <c r="H34" s="20">
        <v>162285657</v>
      </c>
      <c r="I34" s="19">
        <v>17866347</v>
      </c>
      <c r="J34" s="19"/>
      <c r="K34" s="20">
        <v>17866347</v>
      </c>
      <c r="L34" s="20">
        <v>180152004</v>
      </c>
      <c r="M34" s="19">
        <v>19550328</v>
      </c>
      <c r="N34" s="19">
        <v>730955</v>
      </c>
      <c r="O34" s="19">
        <v>723325</v>
      </c>
      <c r="P34" s="20">
        <v>21004608</v>
      </c>
      <c r="Q34" s="20">
        <v>201156612</v>
      </c>
      <c r="R34" s="19"/>
      <c r="S34" s="19">
        <v>3036168</v>
      </c>
      <c r="T34" s="19">
        <v>83133916</v>
      </c>
      <c r="U34" s="20">
        <v>86170084</v>
      </c>
      <c r="V34" s="19"/>
      <c r="W34" s="19"/>
      <c r="X34" s="20"/>
      <c r="Y34" s="20">
        <v>86170084</v>
      </c>
      <c r="Z34" s="19"/>
      <c r="AA34" s="19"/>
      <c r="AB34" s="19">
        <v>1098100</v>
      </c>
      <c r="AC34" s="19">
        <v>23708793</v>
      </c>
      <c r="AD34" s="20">
        <v>24806893</v>
      </c>
      <c r="AE34" s="19">
        <v>4165299</v>
      </c>
      <c r="AF34" s="19"/>
      <c r="AG34" s="20">
        <v>4165299</v>
      </c>
      <c r="AH34" s="20">
        <v>28972192</v>
      </c>
      <c r="AI34" s="19">
        <v>10883030</v>
      </c>
      <c r="AJ34" s="19">
        <v>323311</v>
      </c>
      <c r="AK34" s="19">
        <v>242263</v>
      </c>
      <c r="AL34" s="20">
        <v>11448604</v>
      </c>
      <c r="AM34" s="20">
        <v>40420796</v>
      </c>
      <c r="AN34" s="19"/>
      <c r="AO34" s="19"/>
      <c r="AP34" s="19">
        <v>14480122</v>
      </c>
      <c r="AQ34" s="19">
        <v>27744295</v>
      </c>
      <c r="AR34" s="20">
        <v>42224417</v>
      </c>
      <c r="AS34" s="19">
        <v>13182544</v>
      </c>
      <c r="AT34" s="19"/>
      <c r="AU34" s="20">
        <v>13182544</v>
      </c>
      <c r="AV34" s="20">
        <v>55406961</v>
      </c>
      <c r="AW34" s="19">
        <v>3218472</v>
      </c>
      <c r="AX34" s="19">
        <v>406349</v>
      </c>
      <c r="AY34" s="19">
        <v>373400</v>
      </c>
      <c r="AZ34" s="20">
        <v>3998221</v>
      </c>
      <c r="BA34" s="20">
        <v>59405182</v>
      </c>
      <c r="BB34" s="19"/>
      <c r="BC34" s="19"/>
      <c r="BD34" s="19">
        <v>18126</v>
      </c>
      <c r="BE34" s="19">
        <v>2060598</v>
      </c>
      <c r="BF34" s="20">
        <v>2078724</v>
      </c>
      <c r="BG34" s="19">
        <v>518504</v>
      </c>
      <c r="BH34" s="19"/>
      <c r="BI34" s="20">
        <v>518504</v>
      </c>
      <c r="BJ34" s="20">
        <v>2597228</v>
      </c>
      <c r="BK34" s="19">
        <v>46977</v>
      </c>
      <c r="BL34" s="19">
        <v>1295</v>
      </c>
      <c r="BM34" s="19"/>
      <c r="BN34" s="20">
        <v>48272</v>
      </c>
      <c r="BO34" s="20">
        <v>2645500</v>
      </c>
      <c r="BP34" s="19"/>
      <c r="BQ34" s="19"/>
      <c r="BR34" s="19">
        <v>4024796</v>
      </c>
      <c r="BS34" s="19">
        <v>2980743</v>
      </c>
      <c r="BT34" s="20">
        <v>7005539</v>
      </c>
      <c r="BU34" s="19"/>
      <c r="BV34" s="19"/>
      <c r="BW34" s="20"/>
      <c r="BX34" s="20">
        <v>7005539</v>
      </c>
      <c r="BY34" s="19">
        <v>5401849</v>
      </c>
      <c r="BZ34" s="19"/>
      <c r="CA34" s="19">
        <v>107662</v>
      </c>
      <c r="CB34" s="20">
        <v>5509511</v>
      </c>
      <c r="CC34" s="20">
        <v>12515050</v>
      </c>
      <c r="CD34" s="17"/>
      <c r="CE34" s="1"/>
      <c r="CF34" s="1" t="s">
        <v>1998</v>
      </c>
      <c r="CG34" s="1" t="s">
        <v>1999</v>
      </c>
      <c r="CH34" s="1" t="s">
        <v>2000</v>
      </c>
      <c r="CI34" s="1" t="s">
        <v>2001</v>
      </c>
      <c r="CJ34" s="1" t="s">
        <v>2002</v>
      </c>
      <c r="CK34" s="1" t="s">
        <v>2003</v>
      </c>
      <c r="CL34" s="1" t="s">
        <v>2004</v>
      </c>
      <c r="CM34" s="1" t="s">
        <v>2005</v>
      </c>
      <c r="CN34" s="1" t="s">
        <v>2006</v>
      </c>
      <c r="CO34" s="1" t="s">
        <v>2007</v>
      </c>
      <c r="CP34" s="1" t="s">
        <v>2008</v>
      </c>
      <c r="CQ34" s="1" t="s">
        <v>2009</v>
      </c>
      <c r="CR34" s="1" t="s">
        <v>2010</v>
      </c>
      <c r="CS34" s="1" t="s">
        <v>2011</v>
      </c>
      <c r="CT34" s="1" t="s">
        <v>2012</v>
      </c>
      <c r="CU34" s="1" t="s">
        <v>2013</v>
      </c>
      <c r="CV34" s="1" t="s">
        <v>2014</v>
      </c>
      <c r="CW34" s="1" t="s">
        <v>2015</v>
      </c>
      <c r="CX34" s="1" t="s">
        <v>2016</v>
      </c>
      <c r="CY34" s="1" t="s">
        <v>2017</v>
      </c>
      <c r="CZ34" s="1" t="s">
        <v>2018</v>
      </c>
      <c r="DA34" s="1" t="s">
        <v>2019</v>
      </c>
      <c r="DB34" s="1" t="s">
        <v>2020</v>
      </c>
      <c r="DC34" s="1" t="s">
        <v>2021</v>
      </c>
      <c r="DD34" s="1" t="s">
        <v>2022</v>
      </c>
      <c r="DE34" s="1" t="s">
        <v>2023</v>
      </c>
      <c r="DF34" s="1" t="s">
        <v>2024</v>
      </c>
      <c r="DG34" s="1" t="s">
        <v>2025</v>
      </c>
      <c r="DH34" s="1" t="s">
        <v>2026</v>
      </c>
      <c r="DI34" s="1" t="s">
        <v>2027</v>
      </c>
      <c r="DJ34" s="1" t="s">
        <v>2028</v>
      </c>
      <c r="DK34" s="1" t="s">
        <v>2029</v>
      </c>
      <c r="DL34" s="1" t="s">
        <v>2030</v>
      </c>
      <c r="DM34" s="1" t="s">
        <v>2031</v>
      </c>
      <c r="DN34" s="1" t="s">
        <v>2032</v>
      </c>
      <c r="DO34" s="1" t="s">
        <v>2033</v>
      </c>
      <c r="DP34" s="1" t="s">
        <v>2034</v>
      </c>
      <c r="DQ34" s="1" t="s">
        <v>2035</v>
      </c>
      <c r="DR34" s="1" t="s">
        <v>2036</v>
      </c>
      <c r="DS34" s="1" t="s">
        <v>2037</v>
      </c>
      <c r="DT34" s="1" t="s">
        <v>2038</v>
      </c>
      <c r="DU34" s="1" t="s">
        <v>2039</v>
      </c>
      <c r="DV34" s="1" t="s">
        <v>2040</v>
      </c>
      <c r="DW34" s="1" t="s">
        <v>2041</v>
      </c>
      <c r="DX34" s="1" t="s">
        <v>2042</v>
      </c>
      <c r="DY34" s="1" t="s">
        <v>2043</v>
      </c>
      <c r="DZ34" s="1" t="s">
        <v>2044</v>
      </c>
      <c r="EA34" s="1" t="s">
        <v>2045</v>
      </c>
      <c r="EB34" s="1" t="s">
        <v>2046</v>
      </c>
      <c r="EC34" s="1" t="s">
        <v>2047</v>
      </c>
      <c r="ED34" s="1" t="s">
        <v>2048</v>
      </c>
      <c r="EE34" s="1" t="s">
        <v>2049</v>
      </c>
      <c r="EF34" s="1" t="s">
        <v>2050</v>
      </c>
      <c r="EG34" s="1" t="s">
        <v>2051</v>
      </c>
      <c r="EH34" s="1" t="s">
        <v>2052</v>
      </c>
      <c r="EI34" s="1" t="s">
        <v>2053</v>
      </c>
      <c r="EJ34" s="1" t="s">
        <v>2054</v>
      </c>
      <c r="EK34" s="1" t="s">
        <v>2055</v>
      </c>
      <c r="EL34" s="1" t="s">
        <v>2056</v>
      </c>
      <c r="EM34" s="1" t="s">
        <v>2057</v>
      </c>
      <c r="EN34" s="1" t="s">
        <v>2058</v>
      </c>
      <c r="EO34" s="1" t="s">
        <v>2059</v>
      </c>
      <c r="EP34" s="1" t="s">
        <v>2060</v>
      </c>
      <c r="EQ34" s="1" t="s">
        <v>2061</v>
      </c>
      <c r="ER34" s="1" t="s">
        <v>2062</v>
      </c>
      <c r="ES34" s="1" t="s">
        <v>2063</v>
      </c>
      <c r="ET34" s="1" t="s">
        <v>2064</v>
      </c>
      <c r="EU34" s="1" t="s">
        <v>3127</v>
      </c>
      <c r="EV34" s="1" t="s">
        <v>3128</v>
      </c>
      <c r="EW34" s="1" t="s">
        <v>3129</v>
      </c>
      <c r="EX34" s="1" t="s">
        <v>3130</v>
      </c>
      <c r="EY34" s="1" t="s">
        <v>3131</v>
      </c>
      <c r="EZ34" s="1" t="s">
        <v>3132</v>
      </c>
      <c r="FA34" s="1" t="s">
        <v>3133</v>
      </c>
      <c r="FB34" s="1" t="s">
        <v>3134</v>
      </c>
      <c r="FC34" s="1" t="s">
        <v>3135</v>
      </c>
      <c r="FD34" s="1" t="s">
        <v>3136</v>
      </c>
      <c r="FE34" s="1" t="s">
        <v>3137</v>
      </c>
    </row>
    <row r="35" spans="1:161" ht="13.5" customHeight="1">
      <c r="A35" s="15"/>
      <c r="B35" s="21" t="s">
        <v>3138</v>
      </c>
      <c r="C35" s="16" t="s">
        <v>524</v>
      </c>
      <c r="D35" s="19"/>
      <c r="E35" s="19"/>
      <c r="F35" s="19">
        <v>1801430</v>
      </c>
      <c r="G35" s="19">
        <v>1690021</v>
      </c>
      <c r="H35" s="20">
        <v>3491451</v>
      </c>
      <c r="I35" s="19">
        <v>38008239</v>
      </c>
      <c r="J35" s="19">
        <v>2946772</v>
      </c>
      <c r="K35" s="20">
        <v>40955011</v>
      </c>
      <c r="L35" s="20">
        <v>44446462</v>
      </c>
      <c r="M35" s="19">
        <v>8632359</v>
      </c>
      <c r="N35" s="19">
        <v>65614</v>
      </c>
      <c r="O35" s="19">
        <v>238029</v>
      </c>
      <c r="P35" s="20">
        <v>8936002</v>
      </c>
      <c r="Q35" s="20">
        <v>53382464</v>
      </c>
      <c r="R35" s="19"/>
      <c r="S35" s="19">
        <v>74000</v>
      </c>
      <c r="T35" s="19">
        <v>594506</v>
      </c>
      <c r="U35" s="20">
        <v>668506</v>
      </c>
      <c r="V35" s="19"/>
      <c r="W35" s="19"/>
      <c r="X35" s="20"/>
      <c r="Y35" s="20">
        <v>668506</v>
      </c>
      <c r="Z35" s="19"/>
      <c r="AA35" s="19"/>
      <c r="AB35" s="19">
        <v>38212</v>
      </c>
      <c r="AC35" s="19">
        <v>321977</v>
      </c>
      <c r="AD35" s="20">
        <v>360189</v>
      </c>
      <c r="AE35" s="19">
        <v>9156610</v>
      </c>
      <c r="AF35" s="19">
        <v>523131</v>
      </c>
      <c r="AG35" s="20">
        <v>9679741</v>
      </c>
      <c r="AH35" s="20">
        <v>10039930</v>
      </c>
      <c r="AI35" s="19">
        <v>1059825</v>
      </c>
      <c r="AJ35" s="19">
        <v>14080</v>
      </c>
      <c r="AK35" s="19">
        <v>57623</v>
      </c>
      <c r="AL35" s="20">
        <v>1131528</v>
      </c>
      <c r="AM35" s="20">
        <v>11171458</v>
      </c>
      <c r="AN35" s="19"/>
      <c r="AO35" s="19"/>
      <c r="AP35" s="19">
        <v>945183</v>
      </c>
      <c r="AQ35" s="19">
        <v>688148</v>
      </c>
      <c r="AR35" s="20">
        <v>1633331</v>
      </c>
      <c r="AS35" s="19">
        <v>25601363</v>
      </c>
      <c r="AT35" s="19">
        <v>2415541</v>
      </c>
      <c r="AU35" s="20">
        <v>28016904</v>
      </c>
      <c r="AV35" s="20">
        <v>29650235</v>
      </c>
      <c r="AW35" s="19">
        <v>2258325</v>
      </c>
      <c r="AX35" s="19">
        <v>19783</v>
      </c>
      <c r="AY35" s="19">
        <v>129183</v>
      </c>
      <c r="AZ35" s="20">
        <v>2407291</v>
      </c>
      <c r="BA35" s="20">
        <v>32057526</v>
      </c>
      <c r="BB35" s="19"/>
      <c r="BC35" s="19"/>
      <c r="BD35" s="19"/>
      <c r="BE35" s="19">
        <v>5550</v>
      </c>
      <c r="BF35" s="20">
        <v>5550</v>
      </c>
      <c r="BG35" s="19">
        <v>3250266</v>
      </c>
      <c r="BH35" s="19">
        <v>8100</v>
      </c>
      <c r="BI35" s="20">
        <v>3258366</v>
      </c>
      <c r="BJ35" s="20">
        <v>3263916</v>
      </c>
      <c r="BK35" s="19">
        <v>700</v>
      </c>
      <c r="BL35" s="19">
        <v>461</v>
      </c>
      <c r="BM35" s="19"/>
      <c r="BN35" s="20">
        <v>1161</v>
      </c>
      <c r="BO35" s="20">
        <v>3265077</v>
      </c>
      <c r="BP35" s="19"/>
      <c r="BQ35" s="19"/>
      <c r="BR35" s="19">
        <v>744035</v>
      </c>
      <c r="BS35" s="19">
        <v>79840</v>
      </c>
      <c r="BT35" s="20">
        <v>823875</v>
      </c>
      <c r="BU35" s="19"/>
      <c r="BV35" s="19"/>
      <c r="BW35" s="20"/>
      <c r="BX35" s="20">
        <v>823875</v>
      </c>
      <c r="BY35" s="19">
        <v>5313509</v>
      </c>
      <c r="BZ35" s="19">
        <v>31290</v>
      </c>
      <c r="CA35" s="19">
        <v>51223</v>
      </c>
      <c r="CB35" s="20">
        <v>5396022</v>
      </c>
      <c r="CC35" s="20">
        <v>6219897</v>
      </c>
      <c r="CD35" s="17"/>
      <c r="CE35" s="1"/>
      <c r="CF35" s="1" t="s">
        <v>3139</v>
      </c>
      <c r="CG35" s="1" t="s">
        <v>3140</v>
      </c>
      <c r="CH35" s="1" t="s">
        <v>3141</v>
      </c>
      <c r="CI35" s="1" t="s">
        <v>3142</v>
      </c>
      <c r="CJ35" s="1" t="s">
        <v>3143</v>
      </c>
      <c r="CK35" s="1" t="s">
        <v>3144</v>
      </c>
      <c r="CL35" s="1" t="s">
        <v>3145</v>
      </c>
      <c r="CM35" s="1" t="s">
        <v>3146</v>
      </c>
      <c r="CN35" s="1" t="s">
        <v>3147</v>
      </c>
      <c r="CO35" s="1" t="s">
        <v>3148</v>
      </c>
      <c r="CP35" s="1" t="s">
        <v>3149</v>
      </c>
      <c r="CQ35" s="1" t="s">
        <v>3150</v>
      </c>
      <c r="CR35" s="1" t="s">
        <v>3151</v>
      </c>
      <c r="CS35" s="1" t="s">
        <v>3152</v>
      </c>
      <c r="CT35" s="1" t="s">
        <v>3153</v>
      </c>
      <c r="CU35" s="1" t="s">
        <v>3154</v>
      </c>
      <c r="CV35" s="1" t="s">
        <v>3155</v>
      </c>
      <c r="CW35" s="1" t="s">
        <v>3156</v>
      </c>
      <c r="CX35" s="1" t="s">
        <v>3157</v>
      </c>
      <c r="CY35" s="1" t="s">
        <v>3158</v>
      </c>
      <c r="CZ35" s="1" t="s">
        <v>3159</v>
      </c>
      <c r="DA35" s="1" t="s">
        <v>3160</v>
      </c>
      <c r="DB35" s="1" t="s">
        <v>3161</v>
      </c>
      <c r="DC35" s="1" t="s">
        <v>3162</v>
      </c>
      <c r="DD35" s="1" t="s">
        <v>3163</v>
      </c>
      <c r="DE35" s="1" t="s">
        <v>3164</v>
      </c>
      <c r="DF35" s="1" t="s">
        <v>3165</v>
      </c>
      <c r="DG35" s="1" t="s">
        <v>3166</v>
      </c>
      <c r="DH35" s="1" t="s">
        <v>3167</v>
      </c>
      <c r="DI35" s="1" t="s">
        <v>3168</v>
      </c>
      <c r="DJ35" s="1" t="s">
        <v>3169</v>
      </c>
      <c r="DK35" s="1" t="s">
        <v>3170</v>
      </c>
      <c r="DL35" s="1" t="s">
        <v>3171</v>
      </c>
      <c r="DM35" s="1" t="s">
        <v>3172</v>
      </c>
      <c r="DN35" s="1" t="s">
        <v>3173</v>
      </c>
      <c r="DO35" s="1" t="s">
        <v>3174</v>
      </c>
      <c r="DP35" s="1" t="s">
        <v>3175</v>
      </c>
      <c r="DQ35" s="1" t="s">
        <v>3176</v>
      </c>
      <c r="DR35" s="1" t="s">
        <v>3177</v>
      </c>
      <c r="DS35" s="1" t="s">
        <v>3178</v>
      </c>
      <c r="DT35" s="1" t="s">
        <v>3179</v>
      </c>
      <c r="DU35" s="1" t="s">
        <v>3180</v>
      </c>
      <c r="DV35" s="1" t="s">
        <v>3181</v>
      </c>
      <c r="DW35" s="1" t="s">
        <v>3182</v>
      </c>
      <c r="DX35" s="1" t="s">
        <v>3183</v>
      </c>
      <c r="DY35" s="1" t="s">
        <v>3184</v>
      </c>
      <c r="DZ35" s="1" t="s">
        <v>3185</v>
      </c>
      <c r="EA35" s="1" t="s">
        <v>3186</v>
      </c>
      <c r="EB35" s="1" t="s">
        <v>3187</v>
      </c>
      <c r="EC35" s="1" t="s">
        <v>3188</v>
      </c>
      <c r="ED35" s="1" t="s">
        <v>3189</v>
      </c>
      <c r="EE35" s="1" t="s">
        <v>3190</v>
      </c>
      <c r="EF35" s="1" t="s">
        <v>3191</v>
      </c>
      <c r="EG35" s="1" t="s">
        <v>3192</v>
      </c>
      <c r="EH35" s="1" t="s">
        <v>3193</v>
      </c>
      <c r="EI35" s="1" t="s">
        <v>3194</v>
      </c>
      <c r="EJ35" s="1" t="s">
        <v>3195</v>
      </c>
      <c r="EK35" s="1" t="s">
        <v>3196</v>
      </c>
      <c r="EL35" s="1" t="s">
        <v>3197</v>
      </c>
      <c r="EM35" s="1" t="s">
        <v>3198</v>
      </c>
      <c r="EN35" s="1" t="s">
        <v>3199</v>
      </c>
      <c r="EO35" s="1" t="s">
        <v>3200</v>
      </c>
      <c r="EP35" s="1" t="s">
        <v>3201</v>
      </c>
      <c r="EQ35" s="1" t="s">
        <v>3202</v>
      </c>
      <c r="ER35" s="1" t="s">
        <v>3203</v>
      </c>
      <c r="ES35" s="1" t="s">
        <v>3204</v>
      </c>
      <c r="ET35" s="1" t="s">
        <v>3205</v>
      </c>
      <c r="EU35" s="1" t="s">
        <v>3206</v>
      </c>
      <c r="EV35" s="1" t="s">
        <v>3207</v>
      </c>
      <c r="EW35" s="1" t="s">
        <v>3208</v>
      </c>
      <c r="EX35" s="1" t="s">
        <v>3209</v>
      </c>
      <c r="EY35" s="1" t="s">
        <v>3210</v>
      </c>
      <c r="EZ35" s="1" t="s">
        <v>3211</v>
      </c>
      <c r="FA35" s="1" t="s">
        <v>3212</v>
      </c>
      <c r="FB35" s="1" t="s">
        <v>3213</v>
      </c>
      <c r="FC35" s="1" t="s">
        <v>3214</v>
      </c>
      <c r="FD35" s="1" t="s">
        <v>3215</v>
      </c>
      <c r="FE35" s="1" t="s">
        <v>3216</v>
      </c>
    </row>
    <row r="36" spans="1:161" ht="13.5" customHeight="1">
      <c r="A36" s="15"/>
      <c r="B36" s="21" t="s">
        <v>3217</v>
      </c>
      <c r="C36" s="16" t="s">
        <v>537</v>
      </c>
      <c r="D36" s="19">
        <v>3970303</v>
      </c>
      <c r="E36" s="19"/>
      <c r="F36" s="19">
        <v>12768817</v>
      </c>
      <c r="G36" s="19">
        <v>92872184</v>
      </c>
      <c r="H36" s="20">
        <v>109611304</v>
      </c>
      <c r="I36" s="19">
        <v>329943068</v>
      </c>
      <c r="J36" s="19">
        <v>9874520</v>
      </c>
      <c r="K36" s="20">
        <v>339817588</v>
      </c>
      <c r="L36" s="20">
        <v>449428892</v>
      </c>
      <c r="M36" s="19">
        <v>97284592</v>
      </c>
      <c r="N36" s="19">
        <v>5411222</v>
      </c>
      <c r="O36" s="19">
        <v>6508519</v>
      </c>
      <c r="P36" s="20">
        <v>109204333</v>
      </c>
      <c r="Q36" s="20">
        <v>558633225</v>
      </c>
      <c r="R36" s="19"/>
      <c r="S36" s="19">
        <v>368697</v>
      </c>
      <c r="T36" s="19">
        <v>20238223</v>
      </c>
      <c r="U36" s="20">
        <v>20606920</v>
      </c>
      <c r="V36" s="19"/>
      <c r="W36" s="19"/>
      <c r="X36" s="20"/>
      <c r="Y36" s="20">
        <v>20606920</v>
      </c>
      <c r="Z36" s="19">
        <v>3970303</v>
      </c>
      <c r="AA36" s="19"/>
      <c r="AB36" s="19">
        <v>1092235</v>
      </c>
      <c r="AC36" s="19">
        <v>20004292</v>
      </c>
      <c r="AD36" s="20">
        <v>25066830</v>
      </c>
      <c r="AE36" s="19">
        <v>69411664</v>
      </c>
      <c r="AF36" s="19">
        <v>3574893</v>
      </c>
      <c r="AG36" s="20">
        <v>72986557</v>
      </c>
      <c r="AH36" s="20">
        <v>98053387</v>
      </c>
      <c r="AI36" s="19">
        <v>71765925</v>
      </c>
      <c r="AJ36" s="19">
        <v>3208965</v>
      </c>
      <c r="AK36" s="19">
        <v>913252</v>
      </c>
      <c r="AL36" s="20">
        <v>75888142</v>
      </c>
      <c r="AM36" s="20">
        <v>173941529</v>
      </c>
      <c r="AN36" s="19"/>
      <c r="AO36" s="19"/>
      <c r="AP36" s="19">
        <v>5997625</v>
      </c>
      <c r="AQ36" s="19">
        <v>44335130</v>
      </c>
      <c r="AR36" s="20">
        <v>50332755</v>
      </c>
      <c r="AS36" s="19">
        <v>242695730</v>
      </c>
      <c r="AT36" s="19">
        <v>6299627</v>
      </c>
      <c r="AU36" s="20">
        <v>248995357</v>
      </c>
      <c r="AV36" s="20">
        <v>299328112</v>
      </c>
      <c r="AW36" s="19">
        <v>15904652</v>
      </c>
      <c r="AX36" s="19">
        <v>2167627</v>
      </c>
      <c r="AY36" s="19">
        <v>3334445</v>
      </c>
      <c r="AZ36" s="20">
        <v>21406724</v>
      </c>
      <c r="BA36" s="20">
        <v>320734836</v>
      </c>
      <c r="BB36" s="19"/>
      <c r="BC36" s="19"/>
      <c r="BD36" s="19">
        <v>174988</v>
      </c>
      <c r="BE36" s="19">
        <v>4029879</v>
      </c>
      <c r="BF36" s="20">
        <v>4204867</v>
      </c>
      <c r="BG36" s="19">
        <v>17835674</v>
      </c>
      <c r="BH36" s="19"/>
      <c r="BI36" s="20">
        <v>17835674</v>
      </c>
      <c r="BJ36" s="20">
        <v>22040541</v>
      </c>
      <c r="BK36" s="19">
        <v>497001</v>
      </c>
      <c r="BL36" s="19">
        <v>4218</v>
      </c>
      <c r="BM36" s="19"/>
      <c r="BN36" s="20">
        <v>501219</v>
      </c>
      <c r="BO36" s="20">
        <v>22541760</v>
      </c>
      <c r="BP36" s="19"/>
      <c r="BQ36" s="19"/>
      <c r="BR36" s="19">
        <v>5135272</v>
      </c>
      <c r="BS36" s="19">
        <v>4264660</v>
      </c>
      <c r="BT36" s="20">
        <v>9399932</v>
      </c>
      <c r="BU36" s="19"/>
      <c r="BV36" s="19"/>
      <c r="BW36" s="20"/>
      <c r="BX36" s="20">
        <v>9399932</v>
      </c>
      <c r="BY36" s="19">
        <v>9117014</v>
      </c>
      <c r="BZ36" s="19">
        <v>30412</v>
      </c>
      <c r="CA36" s="19">
        <v>2260822</v>
      </c>
      <c r="CB36" s="20">
        <v>11408248</v>
      </c>
      <c r="CC36" s="20">
        <v>20808180</v>
      </c>
      <c r="CD36" s="17"/>
      <c r="CE36" s="1"/>
      <c r="CF36" s="1" t="s">
        <v>3218</v>
      </c>
      <c r="CG36" s="1" t="s">
        <v>3219</v>
      </c>
      <c r="CH36" s="1" t="s">
        <v>3220</v>
      </c>
      <c r="CI36" s="1" t="s">
        <v>3221</v>
      </c>
      <c r="CJ36" s="1" t="s">
        <v>3222</v>
      </c>
      <c r="CK36" s="1" t="s">
        <v>3223</v>
      </c>
      <c r="CL36" s="1" t="s">
        <v>3224</v>
      </c>
      <c r="CM36" s="1" t="s">
        <v>3225</v>
      </c>
      <c r="CN36" s="1" t="s">
        <v>3226</v>
      </c>
      <c r="CO36" s="1" t="s">
        <v>3227</v>
      </c>
      <c r="CP36" s="1" t="s">
        <v>3228</v>
      </c>
      <c r="CQ36" s="1" t="s">
        <v>3229</v>
      </c>
      <c r="CR36" s="1" t="s">
        <v>3230</v>
      </c>
      <c r="CS36" s="1" t="s">
        <v>3231</v>
      </c>
      <c r="CT36" s="1" t="s">
        <v>3232</v>
      </c>
      <c r="CU36" s="1" t="s">
        <v>3233</v>
      </c>
      <c r="CV36" s="1" t="s">
        <v>3234</v>
      </c>
      <c r="CW36" s="1" t="s">
        <v>3235</v>
      </c>
      <c r="CX36" s="1" t="s">
        <v>3236</v>
      </c>
      <c r="CY36" s="1" t="s">
        <v>3237</v>
      </c>
      <c r="CZ36" s="1" t="s">
        <v>3238</v>
      </c>
      <c r="DA36" s="1" t="s">
        <v>3239</v>
      </c>
      <c r="DB36" s="1" t="s">
        <v>3240</v>
      </c>
      <c r="DC36" s="1" t="s">
        <v>3241</v>
      </c>
      <c r="DD36" s="1" t="s">
        <v>3242</v>
      </c>
      <c r="DE36" s="1" t="s">
        <v>3243</v>
      </c>
      <c r="DF36" s="1" t="s">
        <v>3244</v>
      </c>
      <c r="DG36" s="1" t="s">
        <v>3245</v>
      </c>
      <c r="DH36" s="1" t="s">
        <v>3246</v>
      </c>
      <c r="DI36" s="1" t="s">
        <v>3247</v>
      </c>
      <c r="DJ36" s="1" t="s">
        <v>3248</v>
      </c>
      <c r="DK36" s="1" t="s">
        <v>3249</v>
      </c>
      <c r="DL36" s="1" t="s">
        <v>3250</v>
      </c>
      <c r="DM36" s="1" t="s">
        <v>3251</v>
      </c>
      <c r="DN36" s="1" t="s">
        <v>3252</v>
      </c>
      <c r="DO36" s="1" t="s">
        <v>3253</v>
      </c>
      <c r="DP36" s="1" t="s">
        <v>3254</v>
      </c>
      <c r="DQ36" s="1" t="s">
        <v>3255</v>
      </c>
      <c r="DR36" s="1" t="s">
        <v>3256</v>
      </c>
      <c r="DS36" s="1" t="s">
        <v>3257</v>
      </c>
      <c r="DT36" s="1" t="s">
        <v>3258</v>
      </c>
      <c r="DU36" s="1" t="s">
        <v>3259</v>
      </c>
      <c r="DV36" s="1" t="s">
        <v>3260</v>
      </c>
      <c r="DW36" s="1" t="s">
        <v>3261</v>
      </c>
      <c r="DX36" s="1" t="s">
        <v>3262</v>
      </c>
      <c r="DY36" s="1" t="s">
        <v>3263</v>
      </c>
      <c r="DZ36" s="1" t="s">
        <v>3264</v>
      </c>
      <c r="EA36" s="1" t="s">
        <v>3265</v>
      </c>
      <c r="EB36" s="1" t="s">
        <v>3266</v>
      </c>
      <c r="EC36" s="1" t="s">
        <v>3267</v>
      </c>
      <c r="ED36" s="1" t="s">
        <v>3268</v>
      </c>
      <c r="EE36" s="1" t="s">
        <v>3269</v>
      </c>
      <c r="EF36" s="1" t="s">
        <v>3270</v>
      </c>
      <c r="EG36" s="1" t="s">
        <v>3271</v>
      </c>
      <c r="EH36" s="1" t="s">
        <v>3272</v>
      </c>
      <c r="EI36" s="1" t="s">
        <v>3273</v>
      </c>
      <c r="EJ36" s="1" t="s">
        <v>3274</v>
      </c>
      <c r="EK36" s="1" t="s">
        <v>3275</v>
      </c>
      <c r="EL36" s="1" t="s">
        <v>3276</v>
      </c>
      <c r="EM36" s="1" t="s">
        <v>3277</v>
      </c>
      <c r="EN36" s="1" t="s">
        <v>3278</v>
      </c>
      <c r="EO36" s="1" t="s">
        <v>3279</v>
      </c>
      <c r="EP36" s="1" t="s">
        <v>3280</v>
      </c>
      <c r="EQ36" s="1" t="s">
        <v>3281</v>
      </c>
      <c r="ER36" s="1" t="s">
        <v>3282</v>
      </c>
      <c r="ES36" s="1" t="s">
        <v>3283</v>
      </c>
      <c r="ET36" s="1" t="s">
        <v>3284</v>
      </c>
      <c r="EU36" s="1" t="s">
        <v>3285</v>
      </c>
      <c r="EV36" s="1" t="s">
        <v>3286</v>
      </c>
      <c r="EW36" s="1" t="s">
        <v>3287</v>
      </c>
      <c r="EX36" s="1" t="s">
        <v>3288</v>
      </c>
      <c r="EY36" s="1" t="s">
        <v>3289</v>
      </c>
      <c r="EZ36" s="1" t="s">
        <v>3290</v>
      </c>
      <c r="FA36" s="1" t="s">
        <v>3291</v>
      </c>
      <c r="FB36" s="1" t="s">
        <v>3292</v>
      </c>
      <c r="FC36" s="1" t="s">
        <v>3293</v>
      </c>
      <c r="FD36" s="1" t="s">
        <v>3294</v>
      </c>
      <c r="FE36" s="1" t="s">
        <v>3295</v>
      </c>
    </row>
    <row r="54" spans="4:81" ht="12.75" hidden="1">
      <c r="D54" s="10" t="e">
        <f>MyIF(('[3]Раздел 7000'!G9='[3]Раздел 7000'!G10+'[3]Раздел 7000'!G14+'[3]Раздел 7000'!G21+'[3]Раздел 7000'!G22+'[3]Раздел 7000'!G23)*('[3]Раздел 7000'!G9&gt;='[3]Раздел 3000'!AD10))</f>
        <v>#NAME?</v>
      </c>
      <c r="E54" s="10" t="e">
        <f>MyIF(('[3]Раздел 7000'!H9='[3]Раздел 7000'!H10+'[3]Раздел 7000'!H14+'[3]Раздел 7000'!H21+'[3]Раздел 7000'!H22+'[3]Раздел 7000'!H23))</f>
        <v>#NAME?</v>
      </c>
      <c r="F54" s="10" t="e">
        <f>MyIF(('[3]Раздел 7000'!I9='[3]Раздел 7000'!I10+'[3]Раздел 7000'!I14+'[3]Раздел 7000'!I21+'[3]Раздел 7000'!I22+'[3]Раздел 7000'!I23)*('[3]Раздел 7000'!I9='[3]Раздел 2000'!M10+'[3]Раздел 2000'!S10))</f>
        <v>#NAME?</v>
      </c>
      <c r="G54" s="10" t="e">
        <f>MyIF(('[3]Раздел 7000'!J9='[3]Раздел 2000'!I10+'[3]Раздел 2000'!P10)*('[3]Раздел 7000'!J9='[3]Раздел 7000'!J10+'[3]Раздел 7000'!J14+'[3]Раздел 7000'!J21+'[3]Раздел 7000'!J22+'[3]Раздел 7000'!J23))</f>
        <v>#NAME?</v>
      </c>
      <c r="H54" s="10" t="e">
        <f>MyIF(('[3]Раздел 7000'!K9='[3]Раздел 7000'!K10+'[3]Раздел 7000'!K14+'[3]Раздел 7000'!K21+'[3]Раздел 7000'!K22+'[3]Раздел 7000'!K23)*('[3]Раздел 7000'!K9='[3]Раздел 7000'!G9+'[3]Раздел 7000'!H9+'[3]Раздел 7000'!I9+'[3]Раздел 7000'!J9)*('[3]Раздел 7000'!K9='[3]Раздел 7000'!AB9+'[3]Раздел 7000'!AN9+'[3]Раздел 7000'!BF9+'[3]Раздел 7000'!BX9+'[3]Раздел 7000'!CP9))</f>
        <v>#NAME?</v>
      </c>
      <c r="I54" s="10" t="e">
        <f>MyIF(('[3]Раздел 7000'!M9='[3]Раздел 7000'!M10+'[3]Раздел 7000'!M14+'[3]Раздел 7000'!M21+'[3]Раздел 7000'!M22+'[3]Раздел 7000'!M23)*('[3]Раздел 7000'!M9='[3]Раздел 2000'!W10))</f>
        <v>#NAME?</v>
      </c>
      <c r="J54" s="10" t="e">
        <f>MyIF(('[3]Раздел 7000'!N9='[3]Раздел 7000'!N10+'[3]Раздел 7000'!N14+'[3]Раздел 7000'!N21+'[3]Раздел 7000'!N22+'[3]Раздел 7000'!N23))</f>
        <v>#NAME?</v>
      </c>
      <c r="K54" s="10" t="e">
        <f>MyIF(('[3]Раздел 7000'!O9='[3]Раздел 7000'!O10+'[3]Раздел 7000'!O14+'[3]Раздел 7000'!O21+'[3]Раздел 7000'!O22+'[3]Раздел 7000'!O23)*('[3]Раздел 7000'!O9='[3]Раздел 7000'!M9+'[3]Раздел 7000'!N9)*('[3]Раздел 7000'!O9='[3]Раздел 7000'!AF9+'[3]Раздел 7000'!AR9+'[3]Раздел 7000'!BJ9+'[3]Раздел 7000'!CB9+'[3]Раздел 7000'!CT9))</f>
        <v>#NAME?</v>
      </c>
      <c r="L54" s="10" t="e">
        <f>MyIF(('[3]Раздел 7000'!P9='[3]Раздел 7000'!AG9+'[3]Раздел 7000'!AS9+'[3]Раздел 7000'!BK9+'[3]Раздел 7000'!CC9+'[3]Раздел 7000'!CU9)*('[3]Раздел 7000'!P9='[3]Раздел 7000'!K9+'[3]Раздел 7000'!O9)*('[3]Раздел 7000'!P9='[3]Раздел 7000'!P10+'[3]Раздел 7000'!P14+'[3]Раздел 7000'!P21+'[3]Раздел 7000'!P22+'[3]Раздел 7000'!P23))</f>
        <v>#NAME?</v>
      </c>
      <c r="M54" s="10" t="e">
        <f>MyIF(('[3]Раздел 7000'!R9='[3]Раздел 7000'!R10+'[3]Раздел 7000'!R14+'[3]Раздел 7000'!R21+'[3]Раздел 7000'!R22+'[3]Раздел 7000'!R23)*('[3]Раздел 7000'!R9='[3]Раздел 6000'!F9))</f>
        <v>#NAME?</v>
      </c>
      <c r="N54" s="10" t="e">
        <f>MyIF(('[3]Раздел 7000'!S9='[3]Раздел 6000'!G9)*('[3]Раздел 7000'!S9='[3]Раздел 7000'!S10+'[3]Раздел 7000'!S14+'[3]Раздел 7000'!S21+'[3]Раздел 7000'!S22+'[3]Раздел 7000'!S23))</f>
        <v>#NAME?</v>
      </c>
      <c r="O54" s="10" t="e">
        <f>MyIF(('[3]Раздел 7000'!T9='[3]Раздел 7000'!T10+'[3]Раздел 7000'!T14+'[3]Раздел 7000'!T21+'[3]Раздел 7000'!T22+'[3]Раздел 7000'!T23)*('[3]Раздел 7000'!T9='[3]Раздел 6000'!H9))</f>
        <v>#NAME?</v>
      </c>
      <c r="P54" s="10" t="e">
        <f>MyIF(('[3]Раздел 7000'!U9='[3]Раздел 6000'!I9)*('[3]Раздел 7000'!U9='[3]Раздел 7000'!AX9+'[3]Раздел 7000'!BP9+'[3]Раздел 7000'!CH9+'[3]Раздел 7000'!CZ9)*('[3]Раздел 7000'!U9='[3]Раздел 7000'!U10+'[3]Раздел 7000'!U14+'[3]Раздел 7000'!U21+'[3]Раздел 7000'!U22+'[3]Раздел 7000'!U23)*('[3]Раздел 7000'!U9='[3]Раздел 7000'!R9+'[3]Раздел 7000'!S9+'[3]Раздел 7000'!T9))</f>
        <v>#NAME?</v>
      </c>
      <c r="Q54" s="10" t="e">
        <f>MyIF(('[3]Раздел 7000'!V9='[3]Раздел 7000'!P9+'[3]Раздел 7000'!U9)*('[3]Раздел 7000'!V9='[3]Раздел 7000'!V10+'[3]Раздел 7000'!V14+'[3]Раздел 7000'!V21+'[3]Раздел 7000'!V22+'[3]Раздел 7000'!V23)*('[3]Раздел 7000'!V9&gt;='[3]Раздел 7000'!H9+'[3]Раздел 7000'!N9+'[3]Раздел 3000'!AD10+'[3]Раздел 2000'!AA10+'[3]Раздел 6000'!I9)*('[3]Раздел 7000'!V9='[3]Раздел 7000'!AG9+'[3]Раздел 7000'!AY9+'[3]Раздел 7000'!BQ9+'[3]Раздел 7000'!CI9+'[3]Раздел 7000'!DA9))</f>
        <v>#NAME?</v>
      </c>
      <c r="R54" s="10" t="e">
        <f>MyIF(('[3]Раздел 7000'!Y9='[3]Раздел 7000'!Y10+'[3]Раздел 7000'!Y14+'[3]Раздел 7000'!Y21+'[3]Раздел 7000'!Y22+'[3]Раздел 7000'!Y23))</f>
        <v>#NAME?</v>
      </c>
      <c r="S54" s="10" t="e">
        <f>MyIF(('[3]Раздел 7000'!Z9='[3]Раздел 7000'!Z10+'[3]Раздел 7000'!Z14+'[3]Раздел 7000'!Z21+'[3]Раздел 7000'!Z22+'[3]Раздел 7000'!Z23)*('[3]Раздел 7000'!Z9='[3]Раздел 2000'!M14+'[3]Раздел 2000'!S14))</f>
        <v>#NAME?</v>
      </c>
      <c r="T54" s="10" t="e">
        <f>MyIF(('[3]Раздел 7000'!AA9='[3]Раздел 2000'!I14+'[3]Раздел 2000'!P14)*('[3]Раздел 7000'!AA9='[3]Раздел 7000'!AA10+'[3]Раздел 7000'!AA14+'[3]Раздел 7000'!AA21+'[3]Раздел 7000'!AA22+'[3]Раздел 7000'!AA23))</f>
        <v>#NAME?</v>
      </c>
      <c r="U54" s="10" t="e">
        <f>MyIF(('[3]Раздел 7000'!AB9='[3]Раздел 7000'!AB10+'[3]Раздел 7000'!AB14+'[3]Раздел 7000'!AB21+'[3]Раздел 7000'!AB22+'[3]Раздел 7000'!AB23)*('[3]Раздел 7000'!AB9='[3]Раздел 7000'!Y9+'[3]Раздел 7000'!Z9+'[3]Раздел 7000'!AA9))</f>
        <v>#NAME?</v>
      </c>
      <c r="V54" s="10" t="e">
        <f>MyIF(('[3]Раздел 7000'!AD9='[3]Раздел 7000'!AD10+'[3]Раздел 7000'!AD14+'[3]Раздел 7000'!AD21+'[3]Раздел 7000'!AD22+'[3]Раздел 7000'!AD23)*('[3]Раздел 7000'!AD9='[3]Раздел 2000'!W14))</f>
        <v>#NAME?</v>
      </c>
      <c r="W54" s="10" t="e">
        <f>MyIF(('[3]Раздел 7000'!AE9='[3]Раздел 7000'!AE10+'[3]Раздел 7000'!AE14+'[3]Раздел 7000'!AE21+'[3]Раздел 7000'!AE22+'[3]Раздел 7000'!AE23))</f>
        <v>#NAME?</v>
      </c>
      <c r="X54" s="10" t="e">
        <f>MyIF(('[3]Раздел 7000'!AF9='[3]Раздел 7000'!AF10+'[3]Раздел 7000'!AF14+'[3]Раздел 7000'!AF21+'[3]Раздел 7000'!AF22+'[3]Раздел 7000'!AF23)*('[3]Раздел 7000'!AF9='[3]Раздел 7000'!AD9+'[3]Раздел 7000'!AE9))</f>
        <v>#NAME?</v>
      </c>
      <c r="Y54" s="10" t="e">
        <f>MyIF(('[3]Раздел 7000'!AG9='[3]Раздел 7000'!AB9+'[3]Раздел 7000'!AF9)*('[3]Раздел 7000'!AG9='[3]Раздел 7000'!AG10+'[3]Раздел 7000'!AG14+'[3]Раздел 7000'!AG21+'[3]Раздел 7000'!AG22+'[3]Раздел 7000'!AG23)*('[3]Раздел 7000'!AG9='[3]Раздел 7000'!Y9+'[3]Раздел 7000'!AE9+'[3]Раздел 2000'!AA14))</f>
        <v>#NAME?</v>
      </c>
      <c r="Z54" s="10" t="e">
        <f>MyIF(('[3]Раздел 7000'!AJ9&gt;='[3]Раздел 3000'!I10)*('[3]Раздел 7000'!AJ9='[3]Раздел 7000'!AJ10+'[3]Раздел 7000'!AJ14+'[3]Раздел 7000'!AJ21+'[3]Раздел 7000'!AJ22+'[3]Раздел 7000'!AJ23))</f>
        <v>#NAME?</v>
      </c>
      <c r="AA54" s="10" t="e">
        <f>MyIF(('[3]Раздел 7000'!AK9='[3]Раздел 7000'!AK10+'[3]Раздел 7000'!AK14+'[3]Раздел 7000'!AK21+'[3]Раздел 7000'!AK22+'[3]Раздел 7000'!AK23))</f>
        <v>#NAME?</v>
      </c>
      <c r="AB54" s="10" t="e">
        <f>MyIF(('[3]Раздел 7000'!AL9='[3]Раздел 7000'!AL10+'[3]Раздел 7000'!AL14+'[3]Раздел 7000'!AL21+'[3]Раздел 7000'!AL22+'[3]Раздел 7000'!AL23)*('[3]Раздел 7000'!AL9='[3]Раздел 2000'!M18+'[3]Раздел 2000'!S18))</f>
        <v>#NAME?</v>
      </c>
      <c r="AC54" s="10" t="e">
        <f>MyIF(('[3]Раздел 7000'!AM9='[3]Раздел 2000'!I18+'[3]Раздел 2000'!P18)*('[3]Раздел 7000'!AM9='[3]Раздел 7000'!AM10+'[3]Раздел 7000'!AM14+'[3]Раздел 7000'!AM21+'[3]Раздел 7000'!AM22+'[3]Раздел 7000'!AM23))</f>
        <v>#NAME?</v>
      </c>
      <c r="AD54" s="10" t="e">
        <f>MyIF(('[3]Раздел 7000'!AN9='[3]Раздел 7000'!AN10+'[3]Раздел 7000'!AN14+'[3]Раздел 7000'!AN21+'[3]Раздел 7000'!AN22+'[3]Раздел 7000'!AN23)*('[3]Раздел 7000'!AN9='[3]Раздел 7000'!AJ9+'[3]Раздел 7000'!AK9+'[3]Раздел 7000'!AL9+'[3]Раздел 7000'!AM9))</f>
        <v>#NAME?</v>
      </c>
      <c r="AE54" s="10" t="e">
        <f>MyIF(('[3]Раздел 7000'!AP9='[3]Раздел 7000'!AP10+'[3]Раздел 7000'!AP14+'[3]Раздел 7000'!AP21+'[3]Раздел 7000'!AP22+'[3]Раздел 7000'!AP23)*('[3]Раздел 7000'!AP9='[3]Раздел 2000'!W18))</f>
        <v>#NAME?</v>
      </c>
      <c r="AF54" s="10" t="e">
        <f>MyIF(('[3]Раздел 7000'!AQ9='[3]Раздел 7000'!AQ10+'[3]Раздел 7000'!AQ14+'[3]Раздел 7000'!AQ21+'[3]Раздел 7000'!AQ22+'[3]Раздел 7000'!AQ23))</f>
        <v>#NAME?</v>
      </c>
      <c r="AG54" s="10" t="e">
        <f>MyIF(('[3]Раздел 7000'!AR9='[3]Раздел 7000'!AR10+'[3]Раздел 7000'!AR14+'[3]Раздел 7000'!AR21+'[3]Раздел 7000'!AR22+'[3]Раздел 7000'!AR23)*('[3]Раздел 7000'!AR9='[3]Раздел 7000'!AP9+'[3]Раздел 7000'!AQ9))</f>
        <v>#NAME?</v>
      </c>
      <c r="AH54" s="10" t="e">
        <f>MyIF(('[3]Раздел 7000'!AS9='[3]Раздел 7000'!AN9+'[3]Раздел 7000'!AR9)*('[3]Раздел 7000'!AS9='[3]Раздел 7000'!AS10+'[3]Раздел 7000'!AS14+'[3]Раздел 7000'!AS21+'[3]Раздел 7000'!AS22+'[3]Раздел 7000'!AS23))</f>
        <v>#NAME?</v>
      </c>
      <c r="AI54" s="10" t="e">
        <f>MyIF(('[3]Раздел 7000'!AU9='[3]Раздел 7000'!AU10+'[3]Раздел 7000'!AU14+'[3]Раздел 7000'!AU21+'[3]Раздел 7000'!AU22+'[3]Раздел 7000'!AU23)*('[3]Раздел 7000'!AU9='[3]Раздел 6000'!F14))</f>
        <v>#NAME?</v>
      </c>
      <c r="AJ54" s="10" t="e">
        <f>MyIF(('[3]Раздел 7000'!AV9='[3]Раздел 6000'!G14)*('[3]Раздел 7000'!AV9='[3]Раздел 7000'!AV10+'[3]Раздел 7000'!AV14+'[3]Раздел 7000'!AV21+'[3]Раздел 7000'!AV22+'[3]Раздел 7000'!AV23))</f>
        <v>#NAME?</v>
      </c>
      <c r="AK54" s="10" t="e">
        <f>MyIF(('[3]Раздел 7000'!AW9='[3]Раздел 7000'!AW10+'[3]Раздел 7000'!AW14+'[3]Раздел 7000'!AW21+'[3]Раздел 7000'!AW22+'[3]Раздел 7000'!AW23)*('[3]Раздел 7000'!AW9='[3]Раздел 6000'!H14))</f>
        <v>#NAME?</v>
      </c>
      <c r="AL54" s="10" t="e">
        <f>MyIF(('[3]Раздел 7000'!AX9='[3]Раздел 6000'!I14)*('[3]Раздел 7000'!AX9='[3]Раздел 7000'!AX10+'[3]Раздел 7000'!AX14+'[3]Раздел 7000'!AX21+'[3]Раздел 7000'!AX22+'[3]Раздел 7000'!AX23)*('[3]Раздел 7000'!AX9='[3]Раздел 7000'!AU9+'[3]Раздел 7000'!AV9+'[3]Раздел 7000'!AW9))</f>
        <v>#NAME?</v>
      </c>
      <c r="AM54" s="10" t="e">
        <f>MyIF(('[3]Раздел 7000'!AY9='[3]Раздел 7000'!AS9+'[3]Раздел 7000'!AX9)*('[3]Раздел 7000'!AY9='[3]Раздел 7000'!AY10+'[3]Раздел 7000'!AY14+'[3]Раздел 7000'!AY21+'[3]Раздел 7000'!AY22+'[3]Раздел 7000'!AY23)*('[3]Раздел 7000'!AY9&gt;='[3]Раздел 7000'!AK9+'[3]Раздел 7000'!AQ9+'[3]Раздел 3000'!I10+'[3]Раздел 2000'!AA18+'[3]Раздел 6000'!I14))</f>
        <v>#NAME?</v>
      </c>
      <c r="AN54" s="10" t="e">
        <f>MyIF(('[3]Раздел 7000'!BB9&gt;='[3]Раздел 3000'!V10)*('[3]Раздел 7000'!BB9='[3]Раздел 7000'!BB10+'[3]Раздел 7000'!BB14+'[3]Раздел 7000'!BB21+'[3]Раздел 7000'!BB22+'[3]Раздел 7000'!BB23))</f>
        <v>#NAME?</v>
      </c>
      <c r="AO54" s="10" t="e">
        <f>MyIF(('[3]Раздел 7000'!BC9='[3]Раздел 7000'!BC10+'[3]Раздел 7000'!BC14+'[3]Раздел 7000'!BC21+'[3]Раздел 7000'!BC22+'[3]Раздел 7000'!BC23))</f>
        <v>#NAME?</v>
      </c>
      <c r="AP54" s="10" t="e">
        <f>MyIF(('[3]Раздел 7000'!BD9='[3]Раздел 7000'!BD10+'[3]Раздел 7000'!BD14+'[3]Раздел 7000'!BD21+'[3]Раздел 7000'!BD22+'[3]Раздел 7000'!BD23)*('[3]Раздел 7000'!BD9='[3]Раздел 2000'!M22+'[3]Раздел 2000'!S22))</f>
        <v>#NAME?</v>
      </c>
      <c r="AQ54" s="10" t="e">
        <f>MyIF(('[3]Раздел 7000'!BE9='[3]Раздел 2000'!I22+'[3]Раздел 2000'!P22)*('[3]Раздел 7000'!BE9='[3]Раздел 7000'!BE10+'[3]Раздел 7000'!BE14+'[3]Раздел 7000'!BE21+'[3]Раздел 7000'!BE22+'[3]Раздел 7000'!BE23))</f>
        <v>#NAME?</v>
      </c>
      <c r="AR54" s="10" t="e">
        <f>MyIF(('[3]Раздел 7000'!BF9='[3]Раздел 7000'!BF10+'[3]Раздел 7000'!BF14+'[3]Раздел 7000'!BF21+'[3]Раздел 7000'!BF22+'[3]Раздел 7000'!BF23)*('[3]Раздел 7000'!BF9='[3]Раздел 7000'!BB9+'[3]Раздел 7000'!BC9+'[3]Раздел 7000'!BD9+'[3]Раздел 7000'!BE9))</f>
        <v>#NAME?</v>
      </c>
      <c r="AS54" s="10" t="e">
        <f>MyIF(('[3]Раздел 7000'!BH9='[3]Раздел 7000'!BH10+'[3]Раздел 7000'!BH14+'[3]Раздел 7000'!BH21+'[3]Раздел 7000'!BH22+'[3]Раздел 7000'!BH23)*('[3]Раздел 7000'!BH9='[3]Раздел 2000'!W22))</f>
        <v>#NAME?</v>
      </c>
      <c r="AT54" s="10" t="e">
        <f>MyIF(('[3]Раздел 7000'!BI9='[3]Раздел 7000'!BI10+'[3]Раздел 7000'!BI14+'[3]Раздел 7000'!BI21+'[3]Раздел 7000'!BI22+'[3]Раздел 7000'!BI23))</f>
        <v>#NAME?</v>
      </c>
      <c r="AU54" s="10" t="e">
        <f>MyIF(('[3]Раздел 7000'!BJ9='[3]Раздел 7000'!BJ10+'[3]Раздел 7000'!BJ14+'[3]Раздел 7000'!BJ21+'[3]Раздел 7000'!BJ22+'[3]Раздел 7000'!BJ23)*('[3]Раздел 7000'!BJ9='[3]Раздел 7000'!BH9+'[3]Раздел 7000'!BI9))</f>
        <v>#NAME?</v>
      </c>
      <c r="AV54" s="10" t="e">
        <f>MyIF(('[3]Раздел 7000'!BK9='[3]Раздел 7000'!BF9+'[3]Раздел 7000'!BJ9)*('[3]Раздел 7000'!BK9='[3]Раздел 7000'!BK10+'[3]Раздел 7000'!BK14+'[3]Раздел 7000'!BK21+'[3]Раздел 7000'!BK22+'[3]Раздел 7000'!BK23))</f>
        <v>#NAME?</v>
      </c>
      <c r="AW54" s="10" t="e">
        <f>MyIF(('[3]Раздел 7000'!BM9='[3]Раздел 7000'!BM10+'[3]Раздел 7000'!BM14+'[3]Раздел 7000'!BM21+'[3]Раздел 7000'!BM22+'[3]Раздел 7000'!BM23)*('[3]Раздел 7000'!BM9='[3]Раздел 6000'!F18))</f>
        <v>#NAME?</v>
      </c>
      <c r="AX54" s="10" t="e">
        <f>MyIF(('[3]Раздел 7000'!BN9='[3]Раздел 6000'!G18)*('[3]Раздел 7000'!BN9='[3]Раздел 7000'!BN10+'[3]Раздел 7000'!BN14+'[3]Раздел 7000'!BN21+'[3]Раздел 7000'!BN22+'[3]Раздел 7000'!BN23))</f>
        <v>#NAME?</v>
      </c>
      <c r="AY54" s="10" t="e">
        <f>MyIF(('[3]Раздел 7000'!BO9='[3]Раздел 7000'!BO10+'[3]Раздел 7000'!BO14+'[3]Раздел 7000'!BO21+'[3]Раздел 7000'!BO22+'[3]Раздел 7000'!BO23)*('[3]Раздел 7000'!BO9='[3]Раздел 6000'!H18))</f>
        <v>#NAME?</v>
      </c>
      <c r="AZ54" s="10" t="e">
        <f>MyIF(('[3]Раздел 7000'!BP9='[3]Раздел 6000'!I18)*('[3]Раздел 7000'!BP9='[3]Раздел 7000'!BP10+'[3]Раздел 7000'!BP14+'[3]Раздел 7000'!BP21+'[3]Раздел 7000'!BP22+'[3]Раздел 7000'!BP23)*('[3]Раздел 7000'!BP9='[3]Раздел 7000'!BM9+'[3]Раздел 7000'!BN9+'[3]Раздел 7000'!BO9))</f>
        <v>#NAME?</v>
      </c>
      <c r="BA54" s="10" t="e">
        <f>MyIF(('[3]Раздел 7000'!BQ9='[3]Раздел 7000'!BK9+'[3]Раздел 7000'!BP9)*('[3]Раздел 7000'!BQ9='[3]Раздел 7000'!BQ10+'[3]Раздел 7000'!BQ14+'[3]Раздел 7000'!BQ21+'[3]Раздел 7000'!BQ22+'[3]Раздел 7000'!BQ23)*('[3]Раздел 7000'!BQ9&gt;='[3]Раздел 7000'!BC9+'[3]Раздел 7000'!BI9+'[3]Раздел 3000'!V10+'[3]Раздел 2000'!AA22+'[3]Раздел 6000'!I18))</f>
        <v>#NAME?</v>
      </c>
      <c r="BB54" s="10" t="e">
        <f>MyIF(('[3]Раздел 7000'!BT9&gt;='[3]Раздел 3000'!M10)*('[3]Раздел 7000'!BT9='[3]Раздел 7000'!BT10+'[3]Раздел 7000'!BT14+'[3]Раздел 7000'!BT21+'[3]Раздел 7000'!BT22+'[3]Раздел 7000'!BT23))</f>
        <v>#NAME?</v>
      </c>
      <c r="BC54" s="10" t="e">
        <f>MyIF(('[3]Раздел 7000'!BU9='[3]Раздел 7000'!BU10+'[3]Раздел 7000'!BU14+'[3]Раздел 7000'!BU21+'[3]Раздел 7000'!BU22+'[3]Раздел 7000'!BU23))</f>
        <v>#NAME?</v>
      </c>
      <c r="BD54" s="10" t="e">
        <f>MyIF(('[3]Раздел 7000'!BV9='[3]Раздел 7000'!BV10+'[3]Раздел 7000'!BV14+'[3]Раздел 7000'!BV21+'[3]Раздел 7000'!BV22+'[3]Раздел 7000'!BV23)*('[3]Раздел 7000'!BV9='[3]Раздел 2000'!M26+'[3]Раздел 2000'!S26))</f>
        <v>#NAME?</v>
      </c>
      <c r="BE54" s="10" t="e">
        <f>MyIF(('[3]Раздел 7000'!BW9='[3]Раздел 2000'!I26+'[3]Раздел 2000'!P26)*('[3]Раздел 7000'!BW9='[3]Раздел 7000'!BW10+'[3]Раздел 7000'!BW14+'[3]Раздел 7000'!BW21+'[3]Раздел 7000'!BW22+'[3]Раздел 7000'!BW23))</f>
        <v>#NAME?</v>
      </c>
      <c r="BF54" s="10" t="e">
        <f>MyIF(('[3]Раздел 7000'!BX9='[3]Раздел 7000'!BX10+'[3]Раздел 7000'!BX14+'[3]Раздел 7000'!BX21+'[3]Раздел 7000'!BX22+'[3]Раздел 7000'!BX23)*('[3]Раздел 7000'!BX9='[3]Раздел 7000'!BT9+'[3]Раздел 7000'!BU9+'[3]Раздел 7000'!BV9+'[3]Раздел 7000'!BW9))</f>
        <v>#NAME?</v>
      </c>
      <c r="BG54" s="10" t="e">
        <f>MyIF(('[3]Раздел 7000'!BZ9='[3]Раздел 7000'!BZ10+'[3]Раздел 7000'!BZ14+'[3]Раздел 7000'!BZ21+'[3]Раздел 7000'!BZ22+'[3]Раздел 7000'!BZ23)*('[3]Раздел 7000'!BZ9='[3]Раздел 2000'!W26))</f>
        <v>#NAME?</v>
      </c>
      <c r="BH54" s="10" t="e">
        <f>MyIF(('[3]Раздел 7000'!CA9='[3]Раздел 7000'!CA10+'[3]Раздел 7000'!CA14+'[3]Раздел 7000'!CA21+'[3]Раздел 7000'!CA22+'[3]Раздел 7000'!CA23))</f>
        <v>#NAME?</v>
      </c>
      <c r="BI54" s="10" t="e">
        <f>MyIF(('[3]Раздел 7000'!CB9='[3]Раздел 7000'!CB10+'[3]Раздел 7000'!CB14+'[3]Раздел 7000'!CB21+'[3]Раздел 7000'!CB22+'[3]Раздел 7000'!CB23)*('[3]Раздел 7000'!CB9='[3]Раздел 7000'!BZ9+'[3]Раздел 7000'!CA9))</f>
        <v>#NAME?</v>
      </c>
      <c r="BJ54" s="10" t="e">
        <f>MyIF(('[3]Раздел 7000'!CC9='[3]Раздел 7000'!BX9+'[3]Раздел 7000'!CB9)*('[3]Раздел 7000'!CC9='[3]Раздел 7000'!CC10+'[3]Раздел 7000'!CC14+'[3]Раздел 7000'!CC21+'[3]Раздел 7000'!CC22+'[3]Раздел 7000'!CC23))</f>
        <v>#NAME?</v>
      </c>
      <c r="BK54" s="10" t="e">
        <f>MyIF(('[3]Раздел 7000'!CE9='[3]Раздел 7000'!CE10+'[3]Раздел 7000'!CE14+'[3]Раздел 7000'!CE21+'[3]Раздел 7000'!CE22+'[3]Раздел 7000'!CE23)*('[3]Раздел 7000'!CE9='[3]Раздел 6000'!F22))</f>
        <v>#NAME?</v>
      </c>
      <c r="BL54" s="10" t="e">
        <f>MyIF(('[3]Раздел 7000'!CF9='[3]Раздел 6000'!G22)*('[3]Раздел 7000'!CF9='[3]Раздел 7000'!CF10+'[3]Раздел 7000'!CF14+'[3]Раздел 7000'!CF21+'[3]Раздел 7000'!CF22+'[3]Раздел 7000'!CF23))</f>
        <v>#NAME?</v>
      </c>
      <c r="BM54" s="10" t="e">
        <f>MyIF(('[3]Раздел 7000'!CG9='[3]Раздел 7000'!CG10+'[3]Раздел 7000'!CG14+'[3]Раздел 7000'!CG21+'[3]Раздел 7000'!CG22+'[3]Раздел 7000'!CG23)*('[3]Раздел 7000'!CG9='[3]Раздел 6000'!H22))</f>
        <v>#NAME?</v>
      </c>
      <c r="BN54" s="10" t="e">
        <f>MyIF(('[3]Раздел 7000'!CH9='[3]Раздел 6000'!I22)*('[3]Раздел 7000'!CH9='[3]Раздел 7000'!CH10+'[3]Раздел 7000'!CH14+'[3]Раздел 7000'!CH21+'[3]Раздел 7000'!CH22+'[3]Раздел 7000'!CH23)*('[3]Раздел 7000'!CH9='[3]Раздел 7000'!CE9+'[3]Раздел 7000'!CF9+'[3]Раздел 7000'!CG9))</f>
        <v>#NAME?</v>
      </c>
      <c r="BO54" s="10" t="e">
        <f>MyIF(('[3]Раздел 7000'!CI9='[3]Раздел 7000'!CC9+'[3]Раздел 7000'!CH9)*('[3]Раздел 7000'!CI9='[3]Раздел 7000'!CI10+'[3]Раздел 7000'!CI14+'[3]Раздел 7000'!CI21+'[3]Раздел 7000'!CI22+'[3]Раздел 7000'!CI23)*('[3]Раздел 7000'!CI9&gt;='[3]Раздел 7000'!BU9+'[3]Раздел 7000'!CA9+'[3]Раздел 3000'!M10+'[3]Раздел 2000'!AA26+'[3]Раздел 6000'!I22))</f>
        <v>#NAME?</v>
      </c>
      <c r="BP54" s="10" t="e">
        <f>MyIF(('[3]Раздел 7000'!CL9&gt;='[3]Раздел 3000'!Q10+'[3]Раздел 3000'!AC10)*('[3]Раздел 7000'!CL9='[3]Раздел 7000'!CL10+'[3]Раздел 7000'!CL14+'[3]Раздел 7000'!CL21+'[3]Раздел 7000'!CL22+'[3]Раздел 7000'!CL23))</f>
        <v>#NAME?</v>
      </c>
      <c r="BQ54" s="10" t="e">
        <f>MyIF(('[3]Раздел 7000'!CM9='[3]Раздел 7000'!CM10+'[3]Раздел 7000'!CM14+'[3]Раздел 7000'!CM21+'[3]Раздел 7000'!CM22+'[3]Раздел 7000'!CM23))</f>
        <v>#NAME?</v>
      </c>
      <c r="BR54" s="10" t="e">
        <f>MyIF(('[3]Раздел 7000'!CN9='[3]Раздел 7000'!CN10+'[3]Раздел 7000'!CN14+'[3]Раздел 7000'!CN21+'[3]Раздел 7000'!CN22+'[3]Раздел 7000'!CN23)*('[3]Раздел 7000'!CN9='[3]Раздел 2000'!M28+'[3]Раздел 2000'!S28))</f>
        <v>#NAME?</v>
      </c>
      <c r="BS54" s="10" t="e">
        <f>MyIF(('[3]Раздел 7000'!CO9='[3]Раздел 2000'!I28+'[3]Раздел 2000'!P28)*('[3]Раздел 7000'!CO9='[3]Раздел 7000'!CO10+'[3]Раздел 7000'!CO14+'[3]Раздел 7000'!CO21+'[3]Раздел 7000'!CO22+'[3]Раздел 7000'!CO23))</f>
        <v>#NAME?</v>
      </c>
      <c r="BT54" s="10" t="e">
        <f>MyIF(('[3]Раздел 7000'!CP9='[3]Раздел 7000'!CP10+'[3]Раздел 7000'!CP14+'[3]Раздел 7000'!CP21+'[3]Раздел 7000'!CP22+'[3]Раздел 7000'!CP23)*('[3]Раздел 7000'!CP9='[3]Раздел 7000'!CL9+'[3]Раздел 7000'!CM9+'[3]Раздел 7000'!CN9+'[3]Раздел 7000'!CO9))</f>
        <v>#NAME?</v>
      </c>
      <c r="BU54" s="10" t="e">
        <f>MyIF(('[3]Раздел 7000'!CR9='[3]Раздел 7000'!CR10+'[3]Раздел 7000'!CR14+'[3]Раздел 7000'!CR21+'[3]Раздел 7000'!CR22+'[3]Раздел 7000'!CR23)*('[3]Раздел 7000'!CR9='[3]Раздел 2000'!W28))</f>
        <v>#NAME?</v>
      </c>
      <c r="BV54" s="10" t="e">
        <f>MyIF(('[3]Раздел 7000'!CS9='[3]Раздел 7000'!CS10+'[3]Раздел 7000'!CS14+'[3]Раздел 7000'!CS21+'[3]Раздел 7000'!CS22+'[3]Раздел 7000'!CS23))</f>
        <v>#NAME?</v>
      </c>
      <c r="BW54" s="10" t="e">
        <f>MyIF(('[3]Раздел 7000'!CT9='[3]Раздел 7000'!CT10+'[3]Раздел 7000'!CT14+'[3]Раздел 7000'!CT21+'[3]Раздел 7000'!CT22+'[3]Раздел 7000'!CT23)*('[3]Раздел 7000'!CT9='[3]Раздел 7000'!CR9+'[3]Раздел 7000'!CS9))</f>
        <v>#NAME?</v>
      </c>
      <c r="BX54" s="10" t="e">
        <f>MyIF(('[3]Раздел 7000'!CU9='[3]Раздел 7000'!CP9+'[3]Раздел 7000'!CT9)*('[3]Раздел 7000'!CU9='[3]Раздел 7000'!CU10+'[3]Раздел 7000'!CU14+'[3]Раздел 7000'!CU21+'[3]Раздел 7000'!CU22+'[3]Раздел 7000'!CU23))</f>
        <v>#NAME?</v>
      </c>
      <c r="BY54" s="10" t="e">
        <f>MyIF(('[3]Раздел 7000'!CW9='[3]Раздел 7000'!CW10+'[3]Раздел 7000'!CW14+'[3]Раздел 7000'!CW21+'[3]Раздел 7000'!CW22+'[3]Раздел 7000'!CW23)*('[3]Раздел 7000'!CW9='[3]Раздел 6000'!F24))</f>
        <v>#NAME?</v>
      </c>
      <c r="BZ54" s="10" t="e">
        <f>MyIF(('[3]Раздел 7000'!CX9='[3]Раздел 6000'!G24)*('[3]Раздел 7000'!CX9='[3]Раздел 7000'!CX10+'[3]Раздел 7000'!CX14+'[3]Раздел 7000'!CX21+'[3]Раздел 7000'!CX22+'[3]Раздел 7000'!CX23))</f>
        <v>#NAME?</v>
      </c>
      <c r="CA54" s="10" t="e">
        <f>MyIF(('[3]Раздел 7000'!CY9='[3]Раздел 7000'!CY10+'[3]Раздел 7000'!CY14+'[3]Раздел 7000'!CY21+'[3]Раздел 7000'!CY22+'[3]Раздел 7000'!CY23)*('[3]Раздел 7000'!CY9='[3]Раздел 6000'!H24))</f>
        <v>#NAME?</v>
      </c>
      <c r="CB54" s="10" t="e">
        <f>MyIF(('[3]Раздел 7000'!CZ9='[3]Раздел 6000'!I24)*('[3]Раздел 7000'!CZ9='[3]Раздел 7000'!CZ10+'[3]Раздел 7000'!CZ14+'[3]Раздел 7000'!CZ21+'[3]Раздел 7000'!CZ22+'[3]Раздел 7000'!CZ23)*('[3]Раздел 7000'!CZ9='[3]Раздел 7000'!CW9+'[3]Раздел 7000'!CX9+'[3]Раздел 7000'!CY9))</f>
        <v>#NAME?</v>
      </c>
      <c r="CC54" s="10" t="e">
        <f>MyIF(('[3]Раздел 7000'!DA9='[3]Раздел 7000'!CU9+'[3]Раздел 7000'!CZ9)*('[3]Раздел 7000'!DA9='[3]Раздел 7000'!DA10+'[3]Раздел 7000'!DA14+'[3]Раздел 7000'!DA21+'[3]Раздел 7000'!DA22+'[3]Раздел 7000'!DA23)*('[3]Раздел 7000'!DA9&gt;='[3]Раздел 7000'!CM9+'[3]Раздел 7000'!CS9+'[3]Раздел 3000'!Q10+'[3]Раздел 3000'!AC10+'[3]Раздел 2000'!AA28+'[3]Раздел 6000'!I24))</f>
        <v>#NAME?</v>
      </c>
    </row>
    <row r="55" spans="4:81" ht="12.75" hidden="1">
      <c r="D55" t="e">
        <f>MyIF(('[3]Раздел 7000'!G10='[3]Раздел 7000'!G11+'[3]Раздел 7000'!G12+'[3]Раздел 7000'!G13))</f>
        <v>#NAME?</v>
      </c>
      <c r="E55" t="e">
        <f>MyIF(('[3]Раздел 7000'!H10='[3]Раздел 7000'!H11+'[3]Раздел 7000'!H12+'[3]Раздел 7000'!H13))</f>
        <v>#NAME?</v>
      </c>
      <c r="F55" t="e">
        <f>MyIF(('[3]Раздел 7000'!I10='[3]Раздел 7000'!I11+'[3]Раздел 7000'!I12+'[3]Раздел 7000'!I13))</f>
        <v>#NAME?</v>
      </c>
      <c r="G55" t="e">
        <f>MyIF(('[3]Раздел 7000'!J10='[3]Раздел 7000'!J11+'[3]Раздел 7000'!J12+'[3]Раздел 7000'!J13))</f>
        <v>#NAME?</v>
      </c>
      <c r="H55" t="e">
        <f>MyIF(('[3]Раздел 7000'!K10='[3]Раздел 7000'!K11+'[3]Раздел 7000'!K12+'[3]Раздел 7000'!K13)*('[3]Раздел 7000'!K10='[3]Раздел 7000'!G10+'[3]Раздел 7000'!H10+'[3]Раздел 7000'!I10+'[3]Раздел 7000'!J10)*('[3]Раздел 7000'!K10='[3]Раздел 7000'!AB10+'[3]Раздел 7000'!AN10+'[3]Раздел 7000'!BF10+'[3]Раздел 7000'!BX10+'[3]Раздел 7000'!CP10))</f>
        <v>#NAME?</v>
      </c>
      <c r="I55" t="e">
        <f>MyIF(('[3]Раздел 7000'!M10='[3]Раздел 7000'!M11+'[3]Раздел 7000'!M12+'[3]Раздел 7000'!M13))</f>
        <v>#NAME?</v>
      </c>
      <c r="J55" t="e">
        <f>MyIF(('[3]Раздел 7000'!N10='[3]Раздел 7000'!N11+'[3]Раздел 7000'!N12+'[3]Раздел 7000'!N13))</f>
        <v>#NAME?</v>
      </c>
      <c r="K55" t="e">
        <f>MyIF(('[3]Раздел 7000'!O10='[3]Раздел 7000'!O11+'[3]Раздел 7000'!O12+'[3]Раздел 7000'!O13)*('[3]Раздел 7000'!O10='[3]Раздел 7000'!M10+'[3]Раздел 7000'!N10)*('[3]Раздел 7000'!O10='[3]Раздел 7000'!AF10+'[3]Раздел 7000'!AR10+'[3]Раздел 7000'!BJ10+'[3]Раздел 7000'!CB10+'[3]Раздел 7000'!CT10))</f>
        <v>#NAME?</v>
      </c>
      <c r="L55" t="e">
        <f>MyIF(('[3]Раздел 7000'!P10='[3]Раздел 7000'!AG10+'[3]Раздел 7000'!AS10+'[3]Раздел 7000'!BK10+'[3]Раздел 7000'!CC10+'[3]Раздел 7000'!CU10)*('[3]Раздел 7000'!P10='[3]Раздел 7000'!K10+'[3]Раздел 7000'!O10)*('[3]Раздел 7000'!P10='[3]Раздел 7000'!P11+'[3]Раздел 7000'!P12+'[3]Раздел 7000'!P13))</f>
        <v>#NAME?</v>
      </c>
      <c r="M55" t="e">
        <f>MyIF(('[3]Раздел 7000'!R10='[3]Раздел 7000'!R11+'[3]Раздел 7000'!R12+'[3]Раздел 7000'!R13))</f>
        <v>#NAME?</v>
      </c>
      <c r="N55" t="e">
        <f>MyIF(('[3]Раздел 7000'!S10='[3]Раздел 7000'!S11+'[3]Раздел 7000'!S12+'[3]Раздел 7000'!S13))</f>
        <v>#NAME?</v>
      </c>
      <c r="O55" t="e">
        <f>MyIF(('[3]Раздел 7000'!T10='[3]Раздел 7000'!T11+'[3]Раздел 7000'!T12+'[3]Раздел 7000'!T13))</f>
        <v>#NAME?</v>
      </c>
      <c r="P55" t="e">
        <f>MyIF(('[3]Раздел 7000'!U10='[3]Раздел 7000'!U11+'[3]Раздел 7000'!U12+'[3]Раздел 7000'!U13)*('[3]Раздел 7000'!U10='[3]Раздел 7000'!R10+'[3]Раздел 7000'!S10+'[3]Раздел 7000'!T10)*('[3]Раздел 7000'!U10='[3]Раздел 7000'!AX10+'[3]Раздел 7000'!BP10+'[3]Раздел 7000'!CH10+'[3]Раздел 7000'!CZ10))</f>
        <v>#NAME?</v>
      </c>
      <c r="Q55" t="e">
        <f>MyIF(('[3]Раздел 7000'!V10='[3]Раздел 7000'!AG10+'[3]Раздел 7000'!AY10+'[3]Раздел 7000'!BQ10+'[3]Раздел 7000'!CI10+'[3]Раздел 7000'!DA10)*('[3]Раздел 7000'!V10='[3]Раздел 7000'!P10+'[3]Раздел 7000'!U10)*('[3]Раздел 7000'!V10='[3]Раздел 7000'!V11+'[3]Раздел 7000'!V12+'[3]Раздел 7000'!V13))</f>
        <v>#NAME?</v>
      </c>
      <c r="R55" t="e">
        <f>MyIF(('[3]Раздел 7000'!Y10='[3]Раздел 7000'!Y11+'[3]Раздел 7000'!Y12+'[3]Раздел 7000'!Y13))</f>
        <v>#NAME?</v>
      </c>
      <c r="S55" t="e">
        <f>MyIF(('[3]Раздел 7000'!Z10='[3]Раздел 7000'!Z11+'[3]Раздел 7000'!Z12+'[3]Раздел 7000'!Z13))</f>
        <v>#NAME?</v>
      </c>
      <c r="T55" t="e">
        <f>MyIF(('[3]Раздел 7000'!AA10='[3]Раздел 7000'!AA11+'[3]Раздел 7000'!AA12+'[3]Раздел 7000'!AA13))</f>
        <v>#NAME?</v>
      </c>
      <c r="U55" t="e">
        <f>MyIF(('[3]Раздел 7000'!AB10='[3]Раздел 7000'!AB11+'[3]Раздел 7000'!AB12+'[3]Раздел 7000'!AB13)*('[3]Раздел 7000'!AB10='[3]Раздел 7000'!Y10+'[3]Раздел 7000'!Z10+'[3]Раздел 7000'!AA10))</f>
        <v>#NAME?</v>
      </c>
      <c r="V55" t="e">
        <f>MyIF(('[3]Раздел 7000'!AD10='[3]Раздел 7000'!AD11+'[3]Раздел 7000'!AD12+'[3]Раздел 7000'!AD13))</f>
        <v>#NAME?</v>
      </c>
      <c r="W55" t="e">
        <f>MyIF(('[3]Раздел 7000'!AE10='[3]Раздел 7000'!AE11+'[3]Раздел 7000'!AE12+'[3]Раздел 7000'!AE13))</f>
        <v>#NAME?</v>
      </c>
      <c r="X55" t="e">
        <f>MyIF(('[3]Раздел 7000'!AF10='[3]Раздел 7000'!AF11+'[3]Раздел 7000'!AF12+'[3]Раздел 7000'!AF13)*('[3]Раздел 7000'!AF10='[3]Раздел 7000'!AD10+'[3]Раздел 7000'!AE10))</f>
        <v>#NAME?</v>
      </c>
      <c r="Y55" t="e">
        <f>MyIF(('[3]Раздел 7000'!AG10='[3]Раздел 7000'!AB10+'[3]Раздел 7000'!AF10)*('[3]Раздел 7000'!AG10='[3]Раздел 7000'!AG11+'[3]Раздел 7000'!AG12+'[3]Раздел 7000'!AG13))</f>
        <v>#NAME?</v>
      </c>
      <c r="Z55" t="e">
        <f>MyIF(('[3]Раздел 7000'!AJ10='[3]Раздел 7000'!AJ11+'[3]Раздел 7000'!AJ12+'[3]Раздел 7000'!AJ13))</f>
        <v>#NAME?</v>
      </c>
      <c r="AA55" t="e">
        <f>MyIF(('[3]Раздел 7000'!AK10='[3]Раздел 7000'!AK11+'[3]Раздел 7000'!AK12+'[3]Раздел 7000'!AK13))</f>
        <v>#NAME?</v>
      </c>
      <c r="AB55" t="e">
        <f>MyIF(('[3]Раздел 7000'!AL10='[3]Раздел 7000'!AL11+'[3]Раздел 7000'!AL12+'[3]Раздел 7000'!AL13))</f>
        <v>#NAME?</v>
      </c>
      <c r="AC55" t="e">
        <f>MyIF(('[3]Раздел 7000'!AM10='[3]Раздел 7000'!AM11+'[3]Раздел 7000'!AM12+'[3]Раздел 7000'!AM13))</f>
        <v>#NAME?</v>
      </c>
      <c r="AD55" t="e">
        <f>MyIF(('[3]Раздел 7000'!AN10='[3]Раздел 7000'!AN11+'[3]Раздел 7000'!AN12+'[3]Раздел 7000'!AN13)*('[3]Раздел 7000'!AN10='[3]Раздел 7000'!AJ10+'[3]Раздел 7000'!AK10+'[3]Раздел 7000'!AL10+'[3]Раздел 7000'!AM10))</f>
        <v>#NAME?</v>
      </c>
      <c r="AE55" t="e">
        <f>MyIF(('[3]Раздел 7000'!AP10='[3]Раздел 7000'!AP11+'[3]Раздел 7000'!AP12+'[3]Раздел 7000'!AP13))</f>
        <v>#NAME?</v>
      </c>
      <c r="AF55" t="e">
        <f>MyIF(('[3]Раздел 7000'!AQ10='[3]Раздел 7000'!AQ11+'[3]Раздел 7000'!AQ12+'[3]Раздел 7000'!AQ13))</f>
        <v>#NAME?</v>
      </c>
      <c r="AG55" t="e">
        <f>MyIF(('[3]Раздел 7000'!AR10='[3]Раздел 7000'!AR11+'[3]Раздел 7000'!AR12+'[3]Раздел 7000'!AR13)*('[3]Раздел 7000'!AR10='[3]Раздел 7000'!AP10+'[3]Раздел 7000'!AQ10))</f>
        <v>#NAME?</v>
      </c>
      <c r="AH55" t="e">
        <f>MyIF(('[3]Раздел 7000'!AS10='[3]Раздел 7000'!AN10+'[3]Раздел 7000'!AR10)*('[3]Раздел 7000'!AS10='[3]Раздел 7000'!AS11+'[3]Раздел 7000'!AS12+'[3]Раздел 7000'!AS13))</f>
        <v>#NAME?</v>
      </c>
      <c r="AI55" t="e">
        <f>MyIF(('[3]Раздел 7000'!AU10='[3]Раздел 7000'!AU11+'[3]Раздел 7000'!AU12+'[3]Раздел 7000'!AU13))</f>
        <v>#NAME?</v>
      </c>
      <c r="AJ55" t="e">
        <f>MyIF(('[3]Раздел 7000'!AV10='[3]Раздел 7000'!AV11+'[3]Раздел 7000'!AV12+'[3]Раздел 7000'!AV13))</f>
        <v>#NAME?</v>
      </c>
      <c r="AK55" t="e">
        <f>MyIF(('[3]Раздел 7000'!AW10='[3]Раздел 7000'!AW11+'[3]Раздел 7000'!AW12+'[3]Раздел 7000'!AW13))</f>
        <v>#NAME?</v>
      </c>
      <c r="AL55" t="e">
        <f>MyIF(('[3]Раздел 7000'!AX10='[3]Раздел 7000'!AX11+'[3]Раздел 7000'!AX12+'[3]Раздел 7000'!AX13)*('[3]Раздел 7000'!AX10='[3]Раздел 7000'!AU10+'[3]Раздел 7000'!AV10+'[3]Раздел 7000'!AW10))</f>
        <v>#NAME?</v>
      </c>
      <c r="AM55" t="e">
        <f>MyIF(('[3]Раздел 7000'!AY10='[3]Раздел 7000'!AS10+'[3]Раздел 7000'!AX10)*('[3]Раздел 7000'!AY10='[3]Раздел 7000'!AY11+'[3]Раздел 7000'!AY12+'[3]Раздел 7000'!AY13))</f>
        <v>#NAME?</v>
      </c>
      <c r="AN55" t="e">
        <f>MyIF(('[3]Раздел 7000'!BB10='[3]Раздел 7000'!BB11+'[3]Раздел 7000'!BB12+'[3]Раздел 7000'!BB13))</f>
        <v>#NAME?</v>
      </c>
      <c r="AO55" t="e">
        <f>MyIF(('[3]Раздел 7000'!BC10='[3]Раздел 7000'!BC11+'[3]Раздел 7000'!BC12+'[3]Раздел 7000'!BC13))</f>
        <v>#NAME?</v>
      </c>
      <c r="AP55" t="e">
        <f>MyIF(('[3]Раздел 7000'!BD10='[3]Раздел 7000'!BD11+'[3]Раздел 7000'!BD12+'[3]Раздел 7000'!BD13))</f>
        <v>#NAME?</v>
      </c>
      <c r="AQ55" t="e">
        <f>MyIF(('[3]Раздел 7000'!BE10='[3]Раздел 7000'!BE11+'[3]Раздел 7000'!BE12+'[3]Раздел 7000'!BE13))</f>
        <v>#NAME?</v>
      </c>
      <c r="AR55" t="e">
        <f>MyIF(('[3]Раздел 7000'!BF10='[3]Раздел 7000'!BF11+'[3]Раздел 7000'!BF12+'[3]Раздел 7000'!BF13)*('[3]Раздел 7000'!BF10='[3]Раздел 7000'!BB10+'[3]Раздел 7000'!BC10+'[3]Раздел 7000'!BD10+'[3]Раздел 7000'!BE10))</f>
        <v>#NAME?</v>
      </c>
      <c r="AS55" t="e">
        <f>MyIF(('[3]Раздел 7000'!BH10='[3]Раздел 7000'!BH11+'[3]Раздел 7000'!BH12+'[3]Раздел 7000'!BH13))</f>
        <v>#NAME?</v>
      </c>
      <c r="AT55" t="e">
        <f>MyIF(('[3]Раздел 7000'!BI10='[3]Раздел 7000'!BI11+'[3]Раздел 7000'!BI12+'[3]Раздел 7000'!BI13))</f>
        <v>#NAME?</v>
      </c>
      <c r="AU55" t="e">
        <f>MyIF(('[3]Раздел 7000'!BJ10='[3]Раздел 7000'!BJ11+'[3]Раздел 7000'!BJ12+'[3]Раздел 7000'!BJ13)*('[3]Раздел 7000'!BJ10='[3]Раздел 7000'!BH10+'[3]Раздел 7000'!BI10))</f>
        <v>#NAME?</v>
      </c>
      <c r="AV55" t="e">
        <f>MyIF(('[3]Раздел 7000'!BK10='[3]Раздел 7000'!BF10+'[3]Раздел 7000'!BJ10)*('[3]Раздел 7000'!BK10='[3]Раздел 7000'!BK11+'[3]Раздел 7000'!BK12+'[3]Раздел 7000'!BK13))</f>
        <v>#NAME?</v>
      </c>
      <c r="AW55" t="e">
        <f>MyIF(('[3]Раздел 7000'!BM10='[3]Раздел 7000'!BM11+'[3]Раздел 7000'!BM12+'[3]Раздел 7000'!BM13))</f>
        <v>#NAME?</v>
      </c>
      <c r="AX55" t="e">
        <f>MyIF(('[3]Раздел 7000'!BN10='[3]Раздел 7000'!BN11+'[3]Раздел 7000'!BN12+'[3]Раздел 7000'!BN13))</f>
        <v>#NAME?</v>
      </c>
      <c r="AY55" t="e">
        <f>MyIF(('[3]Раздел 7000'!BO10='[3]Раздел 7000'!BO11+'[3]Раздел 7000'!BO12+'[3]Раздел 7000'!BO13))</f>
        <v>#NAME?</v>
      </c>
      <c r="AZ55" t="e">
        <f>MyIF(('[3]Раздел 7000'!BP10='[3]Раздел 7000'!BP11+'[3]Раздел 7000'!BP12+'[3]Раздел 7000'!BP13)*('[3]Раздел 7000'!BP10='[3]Раздел 7000'!BM10+'[3]Раздел 7000'!BN10+'[3]Раздел 7000'!BO10))</f>
        <v>#NAME?</v>
      </c>
      <c r="BA55" t="e">
        <f>MyIF(('[3]Раздел 7000'!BQ10='[3]Раздел 7000'!BK10+'[3]Раздел 7000'!BP10)*('[3]Раздел 7000'!BQ10='[3]Раздел 7000'!BQ11+'[3]Раздел 7000'!BQ12+'[3]Раздел 7000'!BQ13))</f>
        <v>#NAME?</v>
      </c>
      <c r="BB55" t="e">
        <f>MyIF(('[3]Раздел 7000'!BT10='[3]Раздел 7000'!BT11+'[3]Раздел 7000'!BT12+'[3]Раздел 7000'!BT13))</f>
        <v>#NAME?</v>
      </c>
      <c r="BC55" t="e">
        <f>MyIF(('[3]Раздел 7000'!BU10='[3]Раздел 7000'!BU11+'[3]Раздел 7000'!BU12+'[3]Раздел 7000'!BU13))</f>
        <v>#NAME?</v>
      </c>
      <c r="BD55" t="e">
        <f>MyIF(('[3]Раздел 7000'!BV10='[3]Раздел 7000'!BV11+'[3]Раздел 7000'!BV12+'[3]Раздел 7000'!BV13))</f>
        <v>#NAME?</v>
      </c>
      <c r="BE55" t="e">
        <f>MyIF(('[3]Раздел 7000'!BW10='[3]Раздел 7000'!BW11+'[3]Раздел 7000'!BW12+'[3]Раздел 7000'!BW13))</f>
        <v>#NAME?</v>
      </c>
      <c r="BF55" t="e">
        <f>MyIF(('[3]Раздел 7000'!BX10='[3]Раздел 7000'!BX11+'[3]Раздел 7000'!BX12+'[3]Раздел 7000'!BX13)*('[3]Раздел 7000'!BX10='[3]Раздел 7000'!BT10+'[3]Раздел 7000'!BU10+'[3]Раздел 7000'!BV10+'[3]Раздел 7000'!BW10))</f>
        <v>#NAME?</v>
      </c>
      <c r="BG55" t="e">
        <f>MyIF(('[3]Раздел 7000'!BZ10='[3]Раздел 7000'!BZ11+'[3]Раздел 7000'!BZ12+'[3]Раздел 7000'!BZ13))</f>
        <v>#NAME?</v>
      </c>
      <c r="BH55" t="e">
        <f>MyIF(('[3]Раздел 7000'!CA10='[3]Раздел 7000'!CA11+'[3]Раздел 7000'!CA12+'[3]Раздел 7000'!CA13))</f>
        <v>#NAME?</v>
      </c>
      <c r="BI55" t="e">
        <f>MyIF(('[3]Раздел 7000'!CB10='[3]Раздел 7000'!CB11+'[3]Раздел 7000'!CB12+'[3]Раздел 7000'!CB13)*('[3]Раздел 7000'!CB10='[3]Раздел 7000'!BZ10+'[3]Раздел 7000'!CA10))</f>
        <v>#NAME?</v>
      </c>
      <c r="BJ55" t="e">
        <f>MyIF(('[3]Раздел 7000'!CC10='[3]Раздел 7000'!BX10+'[3]Раздел 7000'!CB10)*('[3]Раздел 7000'!CC10='[3]Раздел 7000'!CC11+'[3]Раздел 7000'!CC12+'[3]Раздел 7000'!CC13))</f>
        <v>#NAME?</v>
      </c>
      <c r="BK55" t="e">
        <f>MyIF(('[3]Раздел 7000'!CE10='[3]Раздел 7000'!CE11+'[3]Раздел 7000'!CE12+'[3]Раздел 7000'!CE13))</f>
        <v>#NAME?</v>
      </c>
      <c r="BL55" t="e">
        <f>MyIF(('[3]Раздел 7000'!CF10='[3]Раздел 7000'!CF11+'[3]Раздел 7000'!CF12+'[3]Раздел 7000'!CF13))</f>
        <v>#NAME?</v>
      </c>
      <c r="BM55" t="e">
        <f>MyIF(('[3]Раздел 7000'!CG10='[3]Раздел 7000'!CG11+'[3]Раздел 7000'!CG12+'[3]Раздел 7000'!CG13))</f>
        <v>#NAME?</v>
      </c>
      <c r="BN55" t="e">
        <f>MyIF(('[3]Раздел 7000'!CH10='[3]Раздел 7000'!CH11+'[3]Раздел 7000'!CH12+'[3]Раздел 7000'!CH13)*('[3]Раздел 7000'!CH10='[3]Раздел 7000'!CE10+'[3]Раздел 7000'!CF10+'[3]Раздел 7000'!CG10))</f>
        <v>#NAME?</v>
      </c>
      <c r="BO55" t="e">
        <f>MyIF(('[3]Раздел 7000'!CI10='[3]Раздел 7000'!CC10+'[3]Раздел 7000'!CH10)*('[3]Раздел 7000'!CI10='[3]Раздел 7000'!CI11+'[3]Раздел 7000'!CI12+'[3]Раздел 7000'!CI13))</f>
        <v>#NAME?</v>
      </c>
      <c r="BP55" t="e">
        <f>MyIF(('[3]Раздел 7000'!CL10='[3]Раздел 7000'!CL11+'[3]Раздел 7000'!CL12+'[3]Раздел 7000'!CL13))</f>
        <v>#NAME?</v>
      </c>
      <c r="BQ55" t="e">
        <f>MyIF(('[3]Раздел 7000'!CM10='[3]Раздел 7000'!CM11+'[3]Раздел 7000'!CM12+'[3]Раздел 7000'!CM13))</f>
        <v>#NAME?</v>
      </c>
      <c r="BR55" t="e">
        <f>MyIF(('[3]Раздел 7000'!CN10='[3]Раздел 7000'!CN11+'[3]Раздел 7000'!CN12+'[3]Раздел 7000'!CN13))</f>
        <v>#NAME?</v>
      </c>
      <c r="BS55" t="e">
        <f>MyIF(('[3]Раздел 7000'!CO10='[3]Раздел 7000'!CO11+'[3]Раздел 7000'!CO12+'[3]Раздел 7000'!CO13))</f>
        <v>#NAME?</v>
      </c>
      <c r="BT55" t="e">
        <f>MyIF(('[3]Раздел 7000'!CP10='[3]Раздел 7000'!CP11+'[3]Раздел 7000'!CP12+'[3]Раздел 7000'!CP13)*('[3]Раздел 7000'!CP10='[3]Раздел 7000'!CL10+'[3]Раздел 7000'!CM10+'[3]Раздел 7000'!CN10+'[3]Раздел 7000'!CO10))</f>
        <v>#NAME?</v>
      </c>
      <c r="BU55" t="e">
        <f>MyIF(('[3]Раздел 7000'!CR10='[3]Раздел 7000'!CR11+'[3]Раздел 7000'!CR12+'[3]Раздел 7000'!CR13))</f>
        <v>#NAME?</v>
      </c>
      <c r="BV55" t="e">
        <f>MyIF(('[3]Раздел 7000'!CS10='[3]Раздел 7000'!CS11+'[3]Раздел 7000'!CS12+'[3]Раздел 7000'!CS13))</f>
        <v>#NAME?</v>
      </c>
      <c r="BW55" t="e">
        <f>MyIF(('[3]Раздел 7000'!CT10='[3]Раздел 7000'!CT11+'[3]Раздел 7000'!CT12+'[3]Раздел 7000'!CT13)*('[3]Раздел 7000'!CT10='[3]Раздел 7000'!CR10+'[3]Раздел 7000'!CS10))</f>
        <v>#NAME?</v>
      </c>
      <c r="BX55" t="e">
        <f>MyIF(('[3]Раздел 7000'!CU10='[3]Раздел 7000'!CP10+'[3]Раздел 7000'!CT10)*('[3]Раздел 7000'!CU10='[3]Раздел 7000'!CU11+'[3]Раздел 7000'!CU12+'[3]Раздел 7000'!CU13))</f>
        <v>#NAME?</v>
      </c>
      <c r="BY55" t="e">
        <f>MyIF(('[3]Раздел 7000'!CW10='[3]Раздел 7000'!CW11+'[3]Раздел 7000'!CW12+'[3]Раздел 7000'!CW13))</f>
        <v>#NAME?</v>
      </c>
      <c r="BZ55" t="e">
        <f>MyIF(('[3]Раздел 7000'!CX10='[3]Раздел 7000'!CX11+'[3]Раздел 7000'!CX12+'[3]Раздел 7000'!CX13))</f>
        <v>#NAME?</v>
      </c>
      <c r="CA55" t="e">
        <f>MyIF(('[3]Раздел 7000'!CY10='[3]Раздел 7000'!CY11+'[3]Раздел 7000'!CY12+'[3]Раздел 7000'!CY13))</f>
        <v>#NAME?</v>
      </c>
      <c r="CB55" t="e">
        <f>MyIF(('[3]Раздел 7000'!CZ10='[3]Раздел 7000'!CZ11+'[3]Раздел 7000'!CZ12+'[3]Раздел 7000'!CZ13)*('[3]Раздел 7000'!CZ10='[3]Раздел 7000'!CW10+'[3]Раздел 7000'!CX10+'[3]Раздел 7000'!CY10))</f>
        <v>#NAME?</v>
      </c>
      <c r="CC55" t="e">
        <f>MyIF(('[3]Раздел 7000'!DA10='[3]Раздел 7000'!CU10+'[3]Раздел 7000'!CZ10)*('[3]Раздел 7000'!DA10='[3]Раздел 7000'!DA11+'[3]Раздел 7000'!DA12+'[3]Раздел 7000'!DA13))</f>
        <v>#NAME?</v>
      </c>
    </row>
    <row r="56" spans="4:81" ht="12.75" hidden="1">
      <c r="D56"/>
      <c r="E56"/>
      <c r="F56"/>
      <c r="G56"/>
      <c r="H56" t="e">
        <f>MyIF(('[3]Раздел 7000'!K11='[3]Раздел 7000'!G11+'[3]Раздел 7000'!H11+'[3]Раздел 7000'!I11+'[3]Раздел 7000'!J11)*('[3]Раздел 7000'!K11='[3]Раздел 7000'!AB11+'[3]Раздел 7000'!AN11+'[3]Раздел 7000'!BF11+'[3]Раздел 7000'!BX11+'[3]Раздел 7000'!CP11))</f>
        <v>#NAME?</v>
      </c>
      <c r="I56"/>
      <c r="J56"/>
      <c r="K56" t="e">
        <f>MyIF(('[3]Раздел 7000'!O11='[3]Раздел 7000'!AF11+'[3]Раздел 7000'!AR11+'[3]Раздел 7000'!BJ11+'[3]Раздел 7000'!CB11+'[3]Раздел 7000'!CT11)*('[3]Раздел 7000'!O11='[3]Раздел 7000'!M11+'[3]Раздел 7000'!N11))</f>
        <v>#NAME?</v>
      </c>
      <c r="L56" t="e">
        <f>MyIF(('[3]Раздел 7000'!P11='[3]Раздел 7000'!K11+'[3]Раздел 7000'!O11)*('[3]Раздел 7000'!P11='[3]Раздел 7000'!AG11+'[3]Раздел 7000'!AS11+'[3]Раздел 7000'!BK11+'[3]Раздел 7000'!CC11+'[3]Раздел 7000'!CU11))</f>
        <v>#NAME?</v>
      </c>
      <c r="M56"/>
      <c r="N56"/>
      <c r="O56"/>
      <c r="P56" t="e">
        <f>MyIF(('[3]Раздел 7000'!U11='[3]Раздел 7000'!R11+'[3]Раздел 7000'!S11+'[3]Раздел 7000'!T11)*('[3]Раздел 7000'!U11='[3]Раздел 7000'!AX11+'[3]Раздел 7000'!BP11+'[3]Раздел 7000'!CH11+'[3]Раздел 7000'!CZ11))</f>
        <v>#NAME?</v>
      </c>
      <c r="Q56" t="e">
        <f>MyIF(('[3]Раздел 7000'!V11='[3]Раздел 7000'!AG11+'[3]Раздел 7000'!AY11+'[3]Раздел 7000'!BQ11+'[3]Раздел 7000'!CI11+'[3]Раздел 7000'!DA11)*('[3]Раздел 7000'!V11='[3]Раздел 7000'!P11+'[3]Раздел 7000'!U11))</f>
        <v>#NAME?</v>
      </c>
      <c r="R56"/>
      <c r="S56"/>
      <c r="T56"/>
      <c r="U56" t="e">
        <f>MyIF(('[3]Раздел 7000'!AB11='[3]Раздел 7000'!Y11+'[3]Раздел 7000'!Z11+'[3]Раздел 7000'!AA11))</f>
        <v>#NAME?</v>
      </c>
      <c r="V56"/>
      <c r="W56"/>
      <c r="X56" t="e">
        <f>MyIF(('[3]Раздел 7000'!AF11='[3]Раздел 7000'!AD11+'[3]Раздел 7000'!AE11))</f>
        <v>#NAME?</v>
      </c>
      <c r="Y56" t="e">
        <f>MyIF(('[3]Раздел 7000'!AG11='[3]Раздел 7000'!AB11+'[3]Раздел 7000'!AF11))</f>
        <v>#NAME?</v>
      </c>
      <c r="Z56"/>
      <c r="AA56"/>
      <c r="AB56"/>
      <c r="AC56"/>
      <c r="AD56" t="e">
        <f>MyIF(('[3]Раздел 7000'!AN11='[3]Раздел 7000'!AJ11+'[3]Раздел 7000'!AK11+'[3]Раздел 7000'!AL11+'[3]Раздел 7000'!AM11))</f>
        <v>#NAME?</v>
      </c>
      <c r="AE56"/>
      <c r="AF56"/>
      <c r="AG56" t="e">
        <f>MyIF(('[3]Раздел 7000'!AR11='[3]Раздел 7000'!AP11+'[3]Раздел 7000'!AQ11))</f>
        <v>#NAME?</v>
      </c>
      <c r="AH56" t="e">
        <f>MyIF(('[3]Раздел 7000'!AS11='[3]Раздел 7000'!AN11+'[3]Раздел 7000'!AR11))</f>
        <v>#NAME?</v>
      </c>
      <c r="AI56"/>
      <c r="AJ56"/>
      <c r="AK56"/>
      <c r="AL56" t="e">
        <f>MyIF(('[3]Раздел 7000'!AX11='[3]Раздел 7000'!AU11+'[3]Раздел 7000'!AV11+'[3]Раздел 7000'!AW11))</f>
        <v>#NAME?</v>
      </c>
      <c r="AM56" t="e">
        <f>MyIF(('[3]Раздел 7000'!AY11='[3]Раздел 7000'!AS11+'[3]Раздел 7000'!AX11))</f>
        <v>#NAME?</v>
      </c>
      <c r="AN56"/>
      <c r="AO56"/>
      <c r="AP56"/>
      <c r="AQ56"/>
      <c r="AR56" t="e">
        <f>MyIF(('[3]Раздел 7000'!BF11='[3]Раздел 7000'!BB11+'[3]Раздел 7000'!BC11+'[3]Раздел 7000'!BD11+'[3]Раздел 7000'!BE11))</f>
        <v>#NAME?</v>
      </c>
      <c r="AS56"/>
      <c r="AT56"/>
      <c r="AU56" t="e">
        <f>MyIF(('[3]Раздел 7000'!BJ11='[3]Раздел 7000'!BH11+'[3]Раздел 7000'!BI11))</f>
        <v>#NAME?</v>
      </c>
      <c r="AV56" t="e">
        <f>MyIF(('[3]Раздел 7000'!BK11='[3]Раздел 7000'!BF11+'[3]Раздел 7000'!BJ11))</f>
        <v>#NAME?</v>
      </c>
      <c r="AW56"/>
      <c r="AX56"/>
      <c r="AY56"/>
      <c r="AZ56" t="e">
        <f>MyIF(('[3]Раздел 7000'!BP11='[3]Раздел 7000'!BM11+'[3]Раздел 7000'!BN11+'[3]Раздел 7000'!BO11))</f>
        <v>#NAME?</v>
      </c>
      <c r="BA56" t="e">
        <f>MyIF(('[3]Раздел 7000'!BQ11='[3]Раздел 7000'!BK11+'[3]Раздел 7000'!BP11))</f>
        <v>#NAME?</v>
      </c>
      <c r="BB56"/>
      <c r="BC56"/>
      <c r="BD56"/>
      <c r="BE56"/>
      <c r="BF56" t="e">
        <f>MyIF(('[3]Раздел 7000'!BX11='[3]Раздел 7000'!BT11+'[3]Раздел 7000'!BU11+'[3]Раздел 7000'!BV11+'[3]Раздел 7000'!BW11))</f>
        <v>#NAME?</v>
      </c>
      <c r="BG56"/>
      <c r="BH56"/>
      <c r="BI56" t="e">
        <f>MyIF(('[3]Раздел 7000'!CB11='[3]Раздел 7000'!BZ11+'[3]Раздел 7000'!CA11))</f>
        <v>#NAME?</v>
      </c>
      <c r="BJ56" t="e">
        <f>MyIF(('[3]Раздел 7000'!CC11='[3]Раздел 7000'!BX11+'[3]Раздел 7000'!CB11))</f>
        <v>#NAME?</v>
      </c>
      <c r="BK56"/>
      <c r="BL56"/>
      <c r="BM56"/>
      <c r="BN56" t="e">
        <f>MyIF(('[3]Раздел 7000'!CH11='[3]Раздел 7000'!CE11+'[3]Раздел 7000'!CF11+'[3]Раздел 7000'!CG11))</f>
        <v>#NAME?</v>
      </c>
      <c r="BO56" t="e">
        <f>MyIF(('[3]Раздел 7000'!CI11='[3]Раздел 7000'!CC11+'[3]Раздел 7000'!CH11))</f>
        <v>#NAME?</v>
      </c>
      <c r="BP56"/>
      <c r="BQ56"/>
      <c r="BR56"/>
      <c r="BS56"/>
      <c r="BT56" t="e">
        <f>MyIF(('[3]Раздел 7000'!CP11='[3]Раздел 7000'!CL11+'[3]Раздел 7000'!CM11+'[3]Раздел 7000'!CN11+'[3]Раздел 7000'!CO11))</f>
        <v>#NAME?</v>
      </c>
      <c r="BU56"/>
      <c r="BV56"/>
      <c r="BW56" t="e">
        <f>MyIF(('[3]Раздел 7000'!CT11='[3]Раздел 7000'!CR11+'[3]Раздел 7000'!CS11))</f>
        <v>#NAME?</v>
      </c>
      <c r="BX56" t="e">
        <f>MyIF(('[3]Раздел 7000'!CU11='[3]Раздел 7000'!CP11+'[3]Раздел 7000'!CT11))</f>
        <v>#NAME?</v>
      </c>
      <c r="BY56"/>
      <c r="BZ56"/>
      <c r="CA56"/>
      <c r="CB56" t="e">
        <f>MyIF(('[3]Раздел 7000'!CZ11='[3]Раздел 7000'!CW11+'[3]Раздел 7000'!CX11+'[3]Раздел 7000'!CY11))</f>
        <v>#NAME?</v>
      </c>
      <c r="CC56" t="e">
        <f>MyIF(('[3]Раздел 7000'!DA11='[3]Раздел 7000'!CU11+'[3]Раздел 7000'!CZ11))</f>
        <v>#NAME?</v>
      </c>
    </row>
    <row r="57" spans="4:81" ht="12.75" hidden="1">
      <c r="D57"/>
      <c r="E57"/>
      <c r="F57"/>
      <c r="G57"/>
      <c r="H57" t="e">
        <f>MyIF(('[3]Раздел 7000'!K12='[3]Раздел 7000'!AB12+'[3]Раздел 7000'!AN12+'[3]Раздел 7000'!BF12+'[3]Раздел 7000'!BX12+'[3]Раздел 7000'!CP12)*('[3]Раздел 7000'!K12='[3]Раздел 7000'!G12+'[3]Раздел 7000'!H12+'[3]Раздел 7000'!I12+'[3]Раздел 7000'!J12))</f>
        <v>#NAME?</v>
      </c>
      <c r="I57"/>
      <c r="J57"/>
      <c r="K57" t="e">
        <f>MyIF(('[3]Раздел 7000'!O12='[3]Раздел 7000'!M12+'[3]Раздел 7000'!N12)*('[3]Раздел 7000'!O12='[3]Раздел 7000'!AF12+'[3]Раздел 7000'!AR12+'[3]Раздел 7000'!BJ12+'[3]Раздел 7000'!CB12+'[3]Раздел 7000'!CT12))</f>
        <v>#NAME?</v>
      </c>
      <c r="L57" t="e">
        <f>MyIF(('[3]Раздел 7000'!P12='[3]Раздел 7000'!AG12+'[3]Раздел 7000'!AS12+'[3]Раздел 7000'!BK12+'[3]Раздел 7000'!CC12+'[3]Раздел 7000'!CU12)*('[3]Раздел 7000'!P12='[3]Раздел 7000'!K12+'[3]Раздел 7000'!O12))</f>
        <v>#NAME?</v>
      </c>
      <c r="M57"/>
      <c r="N57"/>
      <c r="O57"/>
      <c r="P57" t="e">
        <f>MyIF(('[3]Раздел 7000'!U12='[3]Раздел 7000'!R12+'[3]Раздел 7000'!S12+'[3]Раздел 7000'!T12)*('[3]Раздел 7000'!U12='[3]Раздел 7000'!AX12+'[3]Раздел 7000'!BP12+'[3]Раздел 7000'!CH12+'[3]Раздел 7000'!CZ12))</f>
        <v>#NAME?</v>
      </c>
      <c r="Q57" t="e">
        <f>MyIF(('[3]Раздел 7000'!V12='[3]Раздел 7000'!AG12+'[3]Раздел 7000'!AY12+'[3]Раздел 7000'!BQ12+'[3]Раздел 7000'!CI12+'[3]Раздел 7000'!DA12)*('[3]Раздел 7000'!V12='[3]Раздел 7000'!P12+'[3]Раздел 7000'!U12))</f>
        <v>#NAME?</v>
      </c>
      <c r="R57"/>
      <c r="S57"/>
      <c r="T57"/>
      <c r="U57" t="e">
        <f>MyIF(('[3]Раздел 7000'!AB12='[3]Раздел 7000'!Y12+'[3]Раздел 7000'!Z12+'[3]Раздел 7000'!AA12))</f>
        <v>#NAME?</v>
      </c>
      <c r="V57"/>
      <c r="W57"/>
      <c r="X57" t="e">
        <f>MyIF(('[3]Раздел 7000'!AF12='[3]Раздел 7000'!AD12+'[3]Раздел 7000'!AE12))</f>
        <v>#NAME?</v>
      </c>
      <c r="Y57" t="e">
        <f>MyIF(('[3]Раздел 7000'!AG12='[3]Раздел 7000'!AB12+'[3]Раздел 7000'!AF12))</f>
        <v>#NAME?</v>
      </c>
      <c r="Z57"/>
      <c r="AA57"/>
      <c r="AB57"/>
      <c r="AC57"/>
      <c r="AD57" t="e">
        <f>MyIF(('[3]Раздел 7000'!AN12='[3]Раздел 7000'!AJ12+'[3]Раздел 7000'!AK12+'[3]Раздел 7000'!AL12+'[3]Раздел 7000'!AM12))</f>
        <v>#NAME?</v>
      </c>
      <c r="AE57"/>
      <c r="AF57"/>
      <c r="AG57" t="e">
        <f>MyIF(('[3]Раздел 7000'!AR12='[3]Раздел 7000'!AP12+'[3]Раздел 7000'!AQ12))</f>
        <v>#NAME?</v>
      </c>
      <c r="AH57" t="e">
        <f>MyIF(('[3]Раздел 7000'!AS12='[3]Раздел 7000'!AN12+'[3]Раздел 7000'!AR12))</f>
        <v>#NAME?</v>
      </c>
      <c r="AI57"/>
      <c r="AJ57"/>
      <c r="AK57"/>
      <c r="AL57" t="e">
        <f>MyIF(('[3]Раздел 7000'!AX12='[3]Раздел 7000'!AU12+'[3]Раздел 7000'!AV12+'[3]Раздел 7000'!AW12))</f>
        <v>#NAME?</v>
      </c>
      <c r="AM57" t="e">
        <f>MyIF(('[3]Раздел 7000'!AY12='[3]Раздел 7000'!AS12+'[3]Раздел 7000'!AX12))</f>
        <v>#NAME?</v>
      </c>
      <c r="AN57"/>
      <c r="AO57"/>
      <c r="AP57"/>
      <c r="AQ57"/>
      <c r="AR57" t="e">
        <f>MyIF(('[3]Раздел 7000'!BF12='[3]Раздел 7000'!BB12+'[3]Раздел 7000'!BC12+'[3]Раздел 7000'!BD12+'[3]Раздел 7000'!BE12))</f>
        <v>#NAME?</v>
      </c>
      <c r="AS57"/>
      <c r="AT57"/>
      <c r="AU57" t="e">
        <f>MyIF(('[3]Раздел 7000'!BJ12='[3]Раздел 7000'!BH12+'[3]Раздел 7000'!BI12))</f>
        <v>#NAME?</v>
      </c>
      <c r="AV57" t="e">
        <f>MyIF(('[3]Раздел 7000'!BK12='[3]Раздел 7000'!BF12+'[3]Раздел 7000'!BJ12))</f>
        <v>#NAME?</v>
      </c>
      <c r="AW57"/>
      <c r="AX57"/>
      <c r="AY57"/>
      <c r="AZ57" t="e">
        <f>MyIF(('[3]Раздел 7000'!BP12='[3]Раздел 7000'!BM12+'[3]Раздел 7000'!BN12+'[3]Раздел 7000'!BO12))</f>
        <v>#NAME?</v>
      </c>
      <c r="BA57" t="e">
        <f>MyIF(('[3]Раздел 7000'!BQ12='[3]Раздел 7000'!BK12+'[3]Раздел 7000'!BP12))</f>
        <v>#NAME?</v>
      </c>
      <c r="BB57"/>
      <c r="BC57"/>
      <c r="BD57"/>
      <c r="BE57"/>
      <c r="BF57" t="e">
        <f>MyIF(('[3]Раздел 7000'!BX12='[3]Раздел 7000'!BT12+'[3]Раздел 7000'!BU12+'[3]Раздел 7000'!BV12+'[3]Раздел 7000'!BW12))</f>
        <v>#NAME?</v>
      </c>
      <c r="BG57"/>
      <c r="BH57"/>
      <c r="BI57" t="e">
        <f>MyIF(('[3]Раздел 7000'!CB12='[3]Раздел 7000'!BZ12+'[3]Раздел 7000'!CA12))</f>
        <v>#NAME?</v>
      </c>
      <c r="BJ57" t="e">
        <f>MyIF(('[3]Раздел 7000'!CC12='[3]Раздел 7000'!BX12+'[3]Раздел 7000'!CB12))</f>
        <v>#NAME?</v>
      </c>
      <c r="BK57"/>
      <c r="BL57"/>
      <c r="BM57"/>
      <c r="BN57" t="e">
        <f>MyIF(('[3]Раздел 7000'!CH12='[3]Раздел 7000'!CE12+'[3]Раздел 7000'!CF12+'[3]Раздел 7000'!CG12))</f>
        <v>#NAME?</v>
      </c>
      <c r="BO57" t="e">
        <f>MyIF(('[3]Раздел 7000'!CI12='[3]Раздел 7000'!CC12+'[3]Раздел 7000'!CH12))</f>
        <v>#NAME?</v>
      </c>
      <c r="BP57"/>
      <c r="BQ57"/>
      <c r="BR57"/>
      <c r="BS57"/>
      <c r="BT57" t="e">
        <f>MyIF(('[3]Раздел 7000'!CP12='[3]Раздел 7000'!CL12+'[3]Раздел 7000'!CM12+'[3]Раздел 7000'!CN12+'[3]Раздел 7000'!CO12))</f>
        <v>#NAME?</v>
      </c>
      <c r="BU57"/>
      <c r="BV57"/>
      <c r="BW57" t="e">
        <f>MyIF(('[3]Раздел 7000'!CT12='[3]Раздел 7000'!CR12+'[3]Раздел 7000'!CS12))</f>
        <v>#NAME?</v>
      </c>
      <c r="BX57" t="e">
        <f>MyIF(('[3]Раздел 7000'!CU12='[3]Раздел 7000'!CP12+'[3]Раздел 7000'!CT12))</f>
        <v>#NAME?</v>
      </c>
      <c r="BY57"/>
      <c r="BZ57"/>
      <c r="CA57"/>
      <c r="CB57" t="e">
        <f>MyIF(('[3]Раздел 7000'!CZ12='[3]Раздел 7000'!CW12+'[3]Раздел 7000'!CX12+'[3]Раздел 7000'!CY12))</f>
        <v>#NAME?</v>
      </c>
      <c r="CC57" t="e">
        <f>MyIF(('[3]Раздел 7000'!DA12='[3]Раздел 7000'!CU12+'[3]Раздел 7000'!CZ12))</f>
        <v>#NAME?</v>
      </c>
    </row>
    <row r="58" spans="4:81" ht="12.75" hidden="1">
      <c r="D58"/>
      <c r="E58"/>
      <c r="F58"/>
      <c r="G58"/>
      <c r="H58" t="e">
        <f>MyIF(('[3]Раздел 7000'!K13='[3]Раздел 7000'!AB13+'[3]Раздел 7000'!AN13+'[3]Раздел 7000'!BF13+'[3]Раздел 7000'!BX13+'[3]Раздел 7000'!CP13)*('[3]Раздел 7000'!K13='[3]Раздел 7000'!G13+'[3]Раздел 7000'!H13+'[3]Раздел 7000'!I13+'[3]Раздел 7000'!J13))</f>
        <v>#NAME?</v>
      </c>
      <c r="I58"/>
      <c r="J58"/>
      <c r="K58" t="e">
        <f>MyIF(('[3]Раздел 7000'!O13='[3]Раздел 7000'!M13+'[3]Раздел 7000'!N13)*('[3]Раздел 7000'!O13='[3]Раздел 7000'!AF13+'[3]Раздел 7000'!AR13+'[3]Раздел 7000'!BJ13+'[3]Раздел 7000'!CB13+'[3]Раздел 7000'!CT13))</f>
        <v>#NAME?</v>
      </c>
      <c r="L58" t="e">
        <f>MyIF(('[3]Раздел 7000'!P13='[3]Раздел 7000'!AG13+'[3]Раздел 7000'!AS13+'[3]Раздел 7000'!BK13+'[3]Раздел 7000'!CC13+'[3]Раздел 7000'!CU13)*('[3]Раздел 7000'!P13='[3]Раздел 7000'!K13+'[3]Раздел 7000'!O13))</f>
        <v>#NAME?</v>
      </c>
      <c r="M58"/>
      <c r="N58"/>
      <c r="O58"/>
      <c r="P58" t="e">
        <f>MyIF(('[3]Раздел 7000'!U13='[3]Раздел 7000'!R13+'[3]Раздел 7000'!S13+'[3]Раздел 7000'!T13)*('[3]Раздел 7000'!U13='[3]Раздел 7000'!AX13+'[3]Раздел 7000'!BP13+'[3]Раздел 7000'!CH13+'[3]Раздел 7000'!CZ13))</f>
        <v>#NAME?</v>
      </c>
      <c r="Q58" t="e">
        <f>MyIF(('[3]Раздел 7000'!V13='[3]Раздел 7000'!AG13+'[3]Раздел 7000'!AY13+'[3]Раздел 7000'!BQ13+'[3]Раздел 7000'!CI13+'[3]Раздел 7000'!DA13)*('[3]Раздел 7000'!V13='[3]Раздел 7000'!P13+'[3]Раздел 7000'!U13))</f>
        <v>#NAME?</v>
      </c>
      <c r="R58"/>
      <c r="S58"/>
      <c r="T58"/>
      <c r="U58" t="e">
        <f>MyIF(('[3]Раздел 7000'!AB13='[3]Раздел 7000'!Y13+'[3]Раздел 7000'!Z13+'[3]Раздел 7000'!AA13))</f>
        <v>#NAME?</v>
      </c>
      <c r="V58"/>
      <c r="W58"/>
      <c r="X58" t="e">
        <f>MyIF(('[3]Раздел 7000'!AF13='[3]Раздел 7000'!AD13+'[3]Раздел 7000'!AE13))</f>
        <v>#NAME?</v>
      </c>
      <c r="Y58" t="e">
        <f>MyIF(('[3]Раздел 7000'!AG13='[3]Раздел 7000'!AB13+'[3]Раздел 7000'!AF13))</f>
        <v>#NAME?</v>
      </c>
      <c r="Z58"/>
      <c r="AA58"/>
      <c r="AB58"/>
      <c r="AC58"/>
      <c r="AD58" t="e">
        <f>MyIF(('[3]Раздел 7000'!AN13='[3]Раздел 7000'!AJ13+'[3]Раздел 7000'!AK13+'[3]Раздел 7000'!AL13+'[3]Раздел 7000'!AM13))</f>
        <v>#NAME?</v>
      </c>
      <c r="AE58"/>
      <c r="AF58"/>
      <c r="AG58" t="e">
        <f>MyIF(('[3]Раздел 7000'!AR13='[3]Раздел 7000'!AP13+'[3]Раздел 7000'!AQ13))</f>
        <v>#NAME?</v>
      </c>
      <c r="AH58" t="e">
        <f>MyIF(('[3]Раздел 7000'!AS13='[3]Раздел 7000'!AN13+'[3]Раздел 7000'!AR13))</f>
        <v>#NAME?</v>
      </c>
      <c r="AI58"/>
      <c r="AJ58"/>
      <c r="AK58"/>
      <c r="AL58" t="e">
        <f>MyIF(('[3]Раздел 7000'!AX13='[3]Раздел 7000'!AU13+'[3]Раздел 7000'!AV13+'[3]Раздел 7000'!AW13))</f>
        <v>#NAME?</v>
      </c>
      <c r="AM58" t="e">
        <f>MyIF(('[3]Раздел 7000'!AY13='[3]Раздел 7000'!AS13+'[3]Раздел 7000'!AX13))</f>
        <v>#NAME?</v>
      </c>
      <c r="AN58"/>
      <c r="AO58"/>
      <c r="AP58"/>
      <c r="AQ58"/>
      <c r="AR58" t="e">
        <f>MyIF(('[3]Раздел 7000'!BF13='[3]Раздел 7000'!BB13+'[3]Раздел 7000'!BC13+'[3]Раздел 7000'!BD13+'[3]Раздел 7000'!BE13))</f>
        <v>#NAME?</v>
      </c>
      <c r="AS58"/>
      <c r="AT58"/>
      <c r="AU58" t="e">
        <f>MyIF(('[3]Раздел 7000'!BJ13='[3]Раздел 7000'!BH13+'[3]Раздел 7000'!BI13))</f>
        <v>#NAME?</v>
      </c>
      <c r="AV58" t="e">
        <f>MyIF(('[3]Раздел 7000'!BK13='[3]Раздел 7000'!BF13+'[3]Раздел 7000'!BJ13))</f>
        <v>#NAME?</v>
      </c>
      <c r="AW58"/>
      <c r="AX58"/>
      <c r="AY58"/>
      <c r="AZ58" t="e">
        <f>MyIF(('[3]Раздел 7000'!BP13='[3]Раздел 7000'!BM13+'[3]Раздел 7000'!BN13+'[3]Раздел 7000'!BO13))</f>
        <v>#NAME?</v>
      </c>
      <c r="BA58" t="e">
        <f>MyIF(('[3]Раздел 7000'!BQ13='[3]Раздел 7000'!BK13+'[3]Раздел 7000'!BP13))</f>
        <v>#NAME?</v>
      </c>
      <c r="BB58"/>
      <c r="BC58"/>
      <c r="BD58"/>
      <c r="BE58"/>
      <c r="BF58" t="e">
        <f>MyIF(('[3]Раздел 7000'!BX13='[3]Раздел 7000'!BT13+'[3]Раздел 7000'!BU13+'[3]Раздел 7000'!BV13+'[3]Раздел 7000'!BW13))</f>
        <v>#NAME?</v>
      </c>
      <c r="BG58"/>
      <c r="BH58"/>
      <c r="BI58" t="e">
        <f>MyIF(('[3]Раздел 7000'!CB13='[3]Раздел 7000'!BZ13+'[3]Раздел 7000'!CA13))</f>
        <v>#NAME?</v>
      </c>
      <c r="BJ58" t="e">
        <f>MyIF(('[3]Раздел 7000'!CC13='[3]Раздел 7000'!BX13+'[3]Раздел 7000'!CB13))</f>
        <v>#NAME?</v>
      </c>
      <c r="BK58"/>
      <c r="BL58"/>
      <c r="BM58"/>
      <c r="BN58" t="e">
        <f>MyIF(('[3]Раздел 7000'!CH13='[3]Раздел 7000'!CE13+'[3]Раздел 7000'!CF13+'[3]Раздел 7000'!CG13))</f>
        <v>#NAME?</v>
      </c>
      <c r="BO58" t="e">
        <f>MyIF(('[3]Раздел 7000'!CI13='[3]Раздел 7000'!CC13+'[3]Раздел 7000'!CH13))</f>
        <v>#NAME?</v>
      </c>
      <c r="BP58"/>
      <c r="BQ58"/>
      <c r="BR58"/>
      <c r="BS58"/>
      <c r="BT58" t="e">
        <f>MyIF(('[3]Раздел 7000'!CP13='[3]Раздел 7000'!CL13+'[3]Раздел 7000'!CM13+'[3]Раздел 7000'!CN13+'[3]Раздел 7000'!CO13))</f>
        <v>#NAME?</v>
      </c>
      <c r="BU58"/>
      <c r="BV58"/>
      <c r="BW58" t="e">
        <f>MyIF(('[3]Раздел 7000'!CT13='[3]Раздел 7000'!CR13+'[3]Раздел 7000'!CS13))</f>
        <v>#NAME?</v>
      </c>
      <c r="BX58" t="e">
        <f>MyIF(('[3]Раздел 7000'!CU13='[3]Раздел 7000'!CP13+'[3]Раздел 7000'!CT13))</f>
        <v>#NAME?</v>
      </c>
      <c r="BY58"/>
      <c r="BZ58"/>
      <c r="CA58"/>
      <c r="CB58" t="e">
        <f>MyIF(('[3]Раздел 7000'!CZ13='[3]Раздел 7000'!CW13+'[3]Раздел 7000'!CX13+'[3]Раздел 7000'!CY13))</f>
        <v>#NAME?</v>
      </c>
      <c r="CC58" t="e">
        <f>MyIF(('[3]Раздел 7000'!DA13='[3]Раздел 7000'!CU13+'[3]Раздел 7000'!CZ13))</f>
        <v>#NAME?</v>
      </c>
    </row>
    <row r="59" spans="4:81" ht="12.75" hidden="1">
      <c r="D59" t="e">
        <f>MyIF(('[3]Раздел 7000'!G14='[3]Раздел 7000'!G15+'[3]Раздел 7000'!G16+'[3]Раздел 7000'!G17+'[3]Раздел 7000'!G18+'[3]Раздел 7000'!G19+'[3]Раздел 7000'!G20))</f>
        <v>#NAME?</v>
      </c>
      <c r="E59" t="e">
        <f>MyIF(('[3]Раздел 7000'!H14='[3]Раздел 7000'!H15+'[3]Раздел 7000'!H16+'[3]Раздел 7000'!H17+'[3]Раздел 7000'!H18+'[3]Раздел 7000'!H19+'[3]Раздел 7000'!H20))</f>
        <v>#NAME?</v>
      </c>
      <c r="F59" t="e">
        <f>MyIF(('[3]Раздел 7000'!I14='[3]Раздел 7000'!I15+'[3]Раздел 7000'!I16+'[3]Раздел 7000'!I17+'[3]Раздел 7000'!I18+'[3]Раздел 7000'!I19+'[3]Раздел 7000'!I20))</f>
        <v>#NAME?</v>
      </c>
      <c r="G59" t="e">
        <f>MyIF(('[3]Раздел 7000'!J14='[3]Раздел 7000'!J15+'[3]Раздел 7000'!J16+'[3]Раздел 7000'!J17+'[3]Раздел 7000'!J18+'[3]Раздел 7000'!J19+'[3]Раздел 7000'!J20))</f>
        <v>#NAME?</v>
      </c>
      <c r="H59" t="e">
        <f>MyIF(('[3]Раздел 7000'!K14='[3]Раздел 7000'!K15+'[3]Раздел 7000'!K16+'[3]Раздел 7000'!K17+'[3]Раздел 7000'!K18+'[3]Раздел 7000'!K19+'[3]Раздел 7000'!K20)*('[3]Раздел 7000'!K14='[3]Раздел 7000'!G14+'[3]Раздел 7000'!H14+'[3]Раздел 7000'!I14+'[3]Раздел 7000'!J14)*('[3]Раздел 7000'!K14='[3]Раздел 7000'!AB14+'[3]Раздел 7000'!AN14+'[3]Раздел 7000'!BF14+'[3]Раздел 7000'!BX14+'[3]Раздел 7000'!CP14))</f>
        <v>#NAME?</v>
      </c>
      <c r="I59" t="e">
        <f>MyIF(('[3]Раздел 7000'!M14='[3]Раздел 7000'!M15+'[3]Раздел 7000'!M16+'[3]Раздел 7000'!M17+'[3]Раздел 7000'!M18+'[3]Раздел 7000'!M19+'[3]Раздел 7000'!M20))</f>
        <v>#NAME?</v>
      </c>
      <c r="J59" t="e">
        <f>MyIF(('[3]Раздел 7000'!N14='[3]Раздел 7000'!N15+'[3]Раздел 7000'!N16+'[3]Раздел 7000'!N17+'[3]Раздел 7000'!N18+'[3]Раздел 7000'!N19+'[3]Раздел 7000'!N20))</f>
        <v>#NAME?</v>
      </c>
      <c r="K59" t="e">
        <f>MyIF(('[3]Раздел 7000'!O14='[3]Раздел 7000'!O15+'[3]Раздел 7000'!O16+'[3]Раздел 7000'!O17+'[3]Раздел 7000'!O18+'[3]Раздел 7000'!O19+'[3]Раздел 7000'!O20)*('[3]Раздел 7000'!O14='[3]Раздел 7000'!M14+'[3]Раздел 7000'!N14)*('[3]Раздел 7000'!O14='[3]Раздел 7000'!AF14+'[3]Раздел 7000'!AR14+'[3]Раздел 7000'!BJ14+'[3]Раздел 7000'!CB14+'[3]Раздел 7000'!CT14))</f>
        <v>#NAME?</v>
      </c>
      <c r="L59" t="e">
        <f>MyIF(('[3]Раздел 7000'!P14='[3]Раздел 7000'!AG14+'[3]Раздел 7000'!AS14+'[3]Раздел 7000'!BK14+'[3]Раздел 7000'!CC14+'[3]Раздел 7000'!CU14)*('[3]Раздел 7000'!P14='[3]Раздел 7000'!K14+'[3]Раздел 7000'!O14)*('[3]Раздел 7000'!P14='[3]Раздел 7000'!P15+'[3]Раздел 7000'!P16+'[3]Раздел 7000'!P17+'[3]Раздел 7000'!P18+'[3]Раздел 7000'!P19+'[3]Раздел 7000'!P20))</f>
        <v>#NAME?</v>
      </c>
      <c r="M59" t="e">
        <f>MyIF(('[3]Раздел 7000'!R14='[3]Раздел 7000'!R15+'[3]Раздел 7000'!R16+'[3]Раздел 7000'!R17+'[3]Раздел 7000'!R18+'[3]Раздел 7000'!R19+'[3]Раздел 7000'!R20))</f>
        <v>#NAME?</v>
      </c>
      <c r="N59" t="e">
        <f>MyIF(('[3]Раздел 7000'!S14='[3]Раздел 7000'!S15+'[3]Раздел 7000'!S16+'[3]Раздел 7000'!S17+'[3]Раздел 7000'!S18+'[3]Раздел 7000'!S19+'[3]Раздел 7000'!S20))</f>
        <v>#NAME?</v>
      </c>
      <c r="O59" t="e">
        <f>MyIF(('[3]Раздел 7000'!T14='[3]Раздел 7000'!T15+'[3]Раздел 7000'!T16+'[3]Раздел 7000'!T17+'[3]Раздел 7000'!T18+'[3]Раздел 7000'!T19+'[3]Раздел 7000'!T20))</f>
        <v>#NAME?</v>
      </c>
      <c r="P59" t="e">
        <f>MyIF(('[3]Раздел 7000'!U14='[3]Раздел 7000'!U15+'[3]Раздел 7000'!U16+'[3]Раздел 7000'!U17+'[3]Раздел 7000'!U18+'[3]Раздел 7000'!U19+'[3]Раздел 7000'!U20)*('[3]Раздел 7000'!U14='[3]Раздел 7000'!R14+'[3]Раздел 7000'!S14+'[3]Раздел 7000'!T14)*('[3]Раздел 7000'!U14='[3]Раздел 7000'!AX14+'[3]Раздел 7000'!BP14+'[3]Раздел 7000'!CH14+'[3]Раздел 7000'!CZ14))</f>
        <v>#NAME?</v>
      </c>
      <c r="Q59" t="e">
        <f>MyIF(('[3]Раздел 7000'!V14='[3]Раздел 7000'!AG14+'[3]Раздел 7000'!AY14+'[3]Раздел 7000'!BQ14+'[3]Раздел 7000'!CI14+'[3]Раздел 7000'!DA14)*('[3]Раздел 7000'!V14='[3]Раздел 7000'!P14+'[3]Раздел 7000'!U14)*('[3]Раздел 7000'!V14='[3]Раздел 7000'!V15+'[3]Раздел 7000'!V16+'[3]Раздел 7000'!V17+'[3]Раздел 7000'!V18+'[3]Раздел 7000'!V19+'[3]Раздел 7000'!V20))</f>
        <v>#NAME?</v>
      </c>
      <c r="R59" t="e">
        <f>MyIF(('[3]Раздел 7000'!Y14='[3]Раздел 7000'!Y15+'[3]Раздел 7000'!Y16+'[3]Раздел 7000'!Y17+'[3]Раздел 7000'!Y18+'[3]Раздел 7000'!Y19+'[3]Раздел 7000'!Y20))</f>
        <v>#NAME?</v>
      </c>
      <c r="S59" t="e">
        <f>MyIF(('[3]Раздел 7000'!Z14='[3]Раздел 7000'!Z15+'[3]Раздел 7000'!Z16+'[3]Раздел 7000'!Z17+'[3]Раздел 7000'!Z18+'[3]Раздел 7000'!Z19+'[3]Раздел 7000'!Z20))</f>
        <v>#NAME?</v>
      </c>
      <c r="T59" t="e">
        <f>MyIF(('[3]Раздел 7000'!AA14='[3]Раздел 7000'!AA15+'[3]Раздел 7000'!AA16+'[3]Раздел 7000'!AA17+'[3]Раздел 7000'!AA18+'[3]Раздел 7000'!AA19+'[3]Раздел 7000'!AA20))</f>
        <v>#NAME?</v>
      </c>
      <c r="U59" t="e">
        <f>MyIF(('[3]Раздел 7000'!AB14='[3]Раздел 7000'!AB15+'[3]Раздел 7000'!AB16+'[3]Раздел 7000'!AB17+'[3]Раздел 7000'!AB18+'[3]Раздел 7000'!AB19+'[3]Раздел 7000'!AB20)*('[3]Раздел 7000'!AB14='[3]Раздел 7000'!Y14+'[3]Раздел 7000'!Z14+'[3]Раздел 7000'!AA14))</f>
        <v>#NAME?</v>
      </c>
      <c r="V59" t="e">
        <f>MyIF(('[3]Раздел 7000'!AD14='[3]Раздел 7000'!AD15+'[3]Раздел 7000'!AD16+'[3]Раздел 7000'!AD17+'[3]Раздел 7000'!AD18+'[3]Раздел 7000'!AD19+'[3]Раздел 7000'!AD20))</f>
        <v>#NAME?</v>
      </c>
      <c r="W59" t="e">
        <f>MyIF(('[3]Раздел 7000'!AE14='[3]Раздел 7000'!AE15+'[3]Раздел 7000'!AE16+'[3]Раздел 7000'!AE17+'[3]Раздел 7000'!AE18+'[3]Раздел 7000'!AE19+'[3]Раздел 7000'!AE20))</f>
        <v>#NAME?</v>
      </c>
      <c r="X59" t="e">
        <f>MyIF(('[3]Раздел 7000'!AF14='[3]Раздел 7000'!AF15+'[3]Раздел 7000'!AF16+'[3]Раздел 7000'!AF17+'[3]Раздел 7000'!AF18+'[3]Раздел 7000'!AF19+'[3]Раздел 7000'!AF20)*('[3]Раздел 7000'!AF14='[3]Раздел 7000'!AD14+'[3]Раздел 7000'!AE14))</f>
        <v>#NAME?</v>
      </c>
      <c r="Y59" t="e">
        <f>MyIF(('[3]Раздел 7000'!AG14='[3]Раздел 7000'!AB14+'[3]Раздел 7000'!AF14)*('[3]Раздел 7000'!AG14='[3]Раздел 7000'!AG15+'[3]Раздел 7000'!AG16+'[3]Раздел 7000'!AG17+'[3]Раздел 7000'!AG18+'[3]Раздел 7000'!AG19+'[3]Раздел 7000'!AG20))</f>
        <v>#NAME?</v>
      </c>
      <c r="Z59" t="e">
        <f>MyIF(('[3]Раздел 7000'!AJ14='[3]Раздел 7000'!AJ15+'[3]Раздел 7000'!AJ16+'[3]Раздел 7000'!AJ17+'[3]Раздел 7000'!AJ18+'[3]Раздел 7000'!AJ19+'[3]Раздел 7000'!AJ20))</f>
        <v>#NAME?</v>
      </c>
      <c r="AA59" t="e">
        <f>MyIF(('[3]Раздел 7000'!AK14='[3]Раздел 7000'!AK15+'[3]Раздел 7000'!AK16+'[3]Раздел 7000'!AK17+'[3]Раздел 7000'!AK18+'[3]Раздел 7000'!AK19+'[3]Раздел 7000'!AK20))</f>
        <v>#NAME?</v>
      </c>
      <c r="AB59" t="e">
        <f>MyIF(('[3]Раздел 7000'!AL14='[3]Раздел 7000'!AL15+'[3]Раздел 7000'!AL16+'[3]Раздел 7000'!AL17+'[3]Раздел 7000'!AL18+'[3]Раздел 7000'!AL19+'[3]Раздел 7000'!AL20))</f>
        <v>#NAME?</v>
      </c>
      <c r="AC59" t="e">
        <f>MyIF(('[3]Раздел 7000'!AM14='[3]Раздел 7000'!AM15+'[3]Раздел 7000'!AM16+'[3]Раздел 7000'!AM17+'[3]Раздел 7000'!AM18+'[3]Раздел 7000'!AM19+'[3]Раздел 7000'!AM20))</f>
        <v>#NAME?</v>
      </c>
      <c r="AD59" t="e">
        <f>MyIF(('[3]Раздел 7000'!AN14='[3]Раздел 7000'!AN15+'[3]Раздел 7000'!AN16+'[3]Раздел 7000'!AN17+'[3]Раздел 7000'!AN18+'[3]Раздел 7000'!AN19+'[3]Раздел 7000'!AN20)*('[3]Раздел 7000'!AN14='[3]Раздел 7000'!AJ14+'[3]Раздел 7000'!AK14+'[3]Раздел 7000'!AL14+'[3]Раздел 7000'!AM14))</f>
        <v>#NAME?</v>
      </c>
      <c r="AE59" t="e">
        <f>MyIF(('[3]Раздел 7000'!AP14='[3]Раздел 7000'!AP15+'[3]Раздел 7000'!AP16+'[3]Раздел 7000'!AP17+'[3]Раздел 7000'!AP18+'[3]Раздел 7000'!AP19+'[3]Раздел 7000'!AP20))</f>
        <v>#NAME?</v>
      </c>
      <c r="AF59" t="e">
        <f>MyIF(('[3]Раздел 7000'!AQ14='[3]Раздел 7000'!AQ15+'[3]Раздел 7000'!AQ16+'[3]Раздел 7000'!AQ17+'[3]Раздел 7000'!AQ18+'[3]Раздел 7000'!AQ19+'[3]Раздел 7000'!AQ20))</f>
        <v>#NAME?</v>
      </c>
      <c r="AG59" t="e">
        <f>MyIF(('[3]Раздел 7000'!AR14='[3]Раздел 7000'!AR15+'[3]Раздел 7000'!AR16+'[3]Раздел 7000'!AR17+'[3]Раздел 7000'!AR18+'[3]Раздел 7000'!AR19+'[3]Раздел 7000'!AR20)*('[3]Раздел 7000'!AR14='[3]Раздел 7000'!AP14+'[3]Раздел 7000'!AQ14))</f>
        <v>#NAME?</v>
      </c>
      <c r="AH59" t="e">
        <f>MyIF(('[3]Раздел 7000'!AS14='[3]Раздел 7000'!AN14+'[3]Раздел 7000'!AR14)*('[3]Раздел 7000'!AS14='[3]Раздел 7000'!AS15+'[3]Раздел 7000'!AS16+'[3]Раздел 7000'!AS17+'[3]Раздел 7000'!AS18+'[3]Раздел 7000'!AS19+'[3]Раздел 7000'!AS20))</f>
        <v>#NAME?</v>
      </c>
      <c r="AI59" t="e">
        <f>MyIF(('[3]Раздел 7000'!AU14='[3]Раздел 7000'!AU15+'[3]Раздел 7000'!AU16+'[3]Раздел 7000'!AU17+'[3]Раздел 7000'!AU18+'[3]Раздел 7000'!AU19+'[3]Раздел 7000'!AU20))</f>
        <v>#NAME?</v>
      </c>
      <c r="AJ59" t="e">
        <f>MyIF(('[3]Раздел 7000'!AV14='[3]Раздел 7000'!AV15+'[3]Раздел 7000'!AV16+'[3]Раздел 7000'!AV17+'[3]Раздел 7000'!AV18+'[3]Раздел 7000'!AV19+'[3]Раздел 7000'!AV20))</f>
        <v>#NAME?</v>
      </c>
      <c r="AK59" t="e">
        <f>MyIF(('[3]Раздел 7000'!AW14='[3]Раздел 7000'!AW15+'[3]Раздел 7000'!AW16+'[3]Раздел 7000'!AW17+'[3]Раздел 7000'!AW18+'[3]Раздел 7000'!AW19+'[3]Раздел 7000'!AW20))</f>
        <v>#NAME?</v>
      </c>
      <c r="AL59" t="e">
        <f>MyIF(('[3]Раздел 7000'!AX14='[3]Раздел 7000'!AX15+'[3]Раздел 7000'!AX16+'[3]Раздел 7000'!AX17+'[3]Раздел 7000'!AX18+'[3]Раздел 7000'!AX19+'[3]Раздел 7000'!AX20)*('[3]Раздел 7000'!AX14='[3]Раздел 7000'!AU14+'[3]Раздел 7000'!AV14+'[3]Раздел 7000'!AW14))</f>
        <v>#NAME?</v>
      </c>
      <c r="AM59" t="e">
        <f>MyIF(('[3]Раздел 7000'!AY14='[3]Раздел 7000'!AS14+'[3]Раздел 7000'!AX14)*('[3]Раздел 7000'!AY14='[3]Раздел 7000'!AY15+'[3]Раздел 7000'!AY16+'[3]Раздел 7000'!AY17+'[3]Раздел 7000'!AY18+'[3]Раздел 7000'!AY19+'[3]Раздел 7000'!AY20))</f>
        <v>#NAME?</v>
      </c>
      <c r="AN59" t="e">
        <f>MyIF(('[3]Раздел 7000'!BB14='[3]Раздел 7000'!BB15+'[3]Раздел 7000'!BB16+'[3]Раздел 7000'!BB17+'[3]Раздел 7000'!BB18+'[3]Раздел 7000'!BB19+'[3]Раздел 7000'!BB20))</f>
        <v>#NAME?</v>
      </c>
      <c r="AO59" t="e">
        <f>MyIF(('[3]Раздел 7000'!BC14='[3]Раздел 7000'!BC15+'[3]Раздел 7000'!BC16+'[3]Раздел 7000'!BC17+'[3]Раздел 7000'!BC18+'[3]Раздел 7000'!BC19+'[3]Раздел 7000'!BC20))</f>
        <v>#NAME?</v>
      </c>
      <c r="AP59" t="e">
        <f>MyIF(('[3]Раздел 7000'!BD14='[3]Раздел 7000'!BD15+'[3]Раздел 7000'!BD16+'[3]Раздел 7000'!BD17+'[3]Раздел 7000'!BD18+'[3]Раздел 7000'!BD19+'[3]Раздел 7000'!BD20))</f>
        <v>#NAME?</v>
      </c>
      <c r="AQ59" t="e">
        <f>MyIF(('[3]Раздел 7000'!BE14='[3]Раздел 7000'!BE15+'[3]Раздел 7000'!BE16+'[3]Раздел 7000'!BE17+'[3]Раздел 7000'!BE18+'[3]Раздел 7000'!BE19+'[3]Раздел 7000'!BE20))</f>
        <v>#NAME?</v>
      </c>
      <c r="AR59" t="e">
        <f>MyIF(('[3]Раздел 7000'!BF14='[3]Раздел 7000'!BF15+'[3]Раздел 7000'!BF16+'[3]Раздел 7000'!BF17+'[3]Раздел 7000'!BF18+'[3]Раздел 7000'!BF19+'[3]Раздел 7000'!BF20)*('[3]Раздел 7000'!BF14='[3]Раздел 7000'!BB14+'[3]Раздел 7000'!BC14+'[3]Раздел 7000'!BD14+'[3]Раздел 7000'!BE14))</f>
        <v>#NAME?</v>
      </c>
      <c r="AS59" t="e">
        <f>MyIF(('[3]Раздел 7000'!BH14='[3]Раздел 7000'!BH15+'[3]Раздел 7000'!BH16+'[3]Раздел 7000'!BH17+'[3]Раздел 7000'!BH18+'[3]Раздел 7000'!BH19+'[3]Раздел 7000'!BH20))</f>
        <v>#NAME?</v>
      </c>
      <c r="AT59" t="e">
        <f>MyIF(('[3]Раздел 7000'!BI14='[3]Раздел 7000'!BI15+'[3]Раздел 7000'!BI16+'[3]Раздел 7000'!BI17+'[3]Раздел 7000'!BI18+'[3]Раздел 7000'!BI19+'[3]Раздел 7000'!BI20))</f>
        <v>#NAME?</v>
      </c>
      <c r="AU59" t="e">
        <f>MyIF(('[3]Раздел 7000'!BJ14='[3]Раздел 7000'!BJ15+'[3]Раздел 7000'!BJ16+'[3]Раздел 7000'!BJ17+'[3]Раздел 7000'!BJ18+'[3]Раздел 7000'!BJ19+'[3]Раздел 7000'!BJ20)*('[3]Раздел 7000'!BJ14='[3]Раздел 7000'!BH14+'[3]Раздел 7000'!BI14))</f>
        <v>#NAME?</v>
      </c>
      <c r="AV59" t="e">
        <f>MyIF(('[3]Раздел 7000'!BK14='[3]Раздел 7000'!BF14+'[3]Раздел 7000'!BJ14)*('[3]Раздел 7000'!BK14='[3]Раздел 7000'!BK15+'[3]Раздел 7000'!BK16+'[3]Раздел 7000'!BK17+'[3]Раздел 7000'!BK18+'[3]Раздел 7000'!BK19+'[3]Раздел 7000'!BK20))</f>
        <v>#NAME?</v>
      </c>
      <c r="AW59" t="e">
        <f>MyIF(('[3]Раздел 7000'!BM14='[3]Раздел 7000'!BM15+'[3]Раздел 7000'!BM16+'[3]Раздел 7000'!BM17+'[3]Раздел 7000'!BM18+'[3]Раздел 7000'!BM19+'[3]Раздел 7000'!BM20))</f>
        <v>#NAME?</v>
      </c>
      <c r="AX59" t="e">
        <f>MyIF(('[3]Раздел 7000'!BN14='[3]Раздел 7000'!BN15+'[3]Раздел 7000'!BN16+'[3]Раздел 7000'!BN17+'[3]Раздел 7000'!BN18+'[3]Раздел 7000'!BN19+'[3]Раздел 7000'!BN20))</f>
        <v>#NAME?</v>
      </c>
      <c r="AY59" t="e">
        <f>MyIF(('[3]Раздел 7000'!BO14='[3]Раздел 7000'!BO15+'[3]Раздел 7000'!BO16+'[3]Раздел 7000'!BO17+'[3]Раздел 7000'!BO18+'[3]Раздел 7000'!BO19+'[3]Раздел 7000'!BO20))</f>
        <v>#NAME?</v>
      </c>
      <c r="AZ59" t="e">
        <f>MyIF(('[3]Раздел 7000'!BP14='[3]Раздел 7000'!BP15+'[3]Раздел 7000'!BP16+'[3]Раздел 7000'!BP17+'[3]Раздел 7000'!BP18+'[3]Раздел 7000'!BP19+'[3]Раздел 7000'!BP20)*('[3]Раздел 7000'!BP14='[3]Раздел 7000'!BM14+'[3]Раздел 7000'!BN14+'[3]Раздел 7000'!BO14))</f>
        <v>#NAME?</v>
      </c>
      <c r="BA59" t="e">
        <f>MyIF(('[3]Раздел 7000'!BQ14='[3]Раздел 7000'!BK14+'[3]Раздел 7000'!BP14)*('[3]Раздел 7000'!BQ14='[3]Раздел 7000'!BQ15+'[3]Раздел 7000'!BQ16+'[3]Раздел 7000'!BQ17+'[3]Раздел 7000'!BQ18+'[3]Раздел 7000'!BQ19+'[3]Раздел 7000'!BQ20))</f>
        <v>#NAME?</v>
      </c>
      <c r="BB59" t="e">
        <f>MyIF(('[3]Раздел 7000'!BT14='[3]Раздел 7000'!BT15+'[3]Раздел 7000'!BT16+'[3]Раздел 7000'!BT17+'[3]Раздел 7000'!BT18+'[3]Раздел 7000'!BT19+'[3]Раздел 7000'!BT20))</f>
        <v>#NAME?</v>
      </c>
      <c r="BC59" t="e">
        <f>MyIF(('[3]Раздел 7000'!BU14='[3]Раздел 7000'!BU15+'[3]Раздел 7000'!BU16+'[3]Раздел 7000'!BU17+'[3]Раздел 7000'!BU18+'[3]Раздел 7000'!BU19+'[3]Раздел 7000'!BU20))</f>
        <v>#NAME?</v>
      </c>
      <c r="BD59" t="e">
        <f>MyIF(('[3]Раздел 7000'!BV14='[3]Раздел 7000'!BV15+'[3]Раздел 7000'!BV16+'[3]Раздел 7000'!BV17+'[3]Раздел 7000'!BV18+'[3]Раздел 7000'!BV19+'[3]Раздел 7000'!BV20))</f>
        <v>#NAME?</v>
      </c>
      <c r="BE59" t="e">
        <f>MyIF(('[3]Раздел 7000'!BW14='[3]Раздел 7000'!BW15+'[3]Раздел 7000'!BW16+'[3]Раздел 7000'!BW17+'[3]Раздел 7000'!BW18+'[3]Раздел 7000'!BW19+'[3]Раздел 7000'!BW20))</f>
        <v>#NAME?</v>
      </c>
      <c r="BF59" t="e">
        <f>MyIF(('[3]Раздел 7000'!BX14='[3]Раздел 7000'!BX15+'[3]Раздел 7000'!BX16+'[3]Раздел 7000'!BX17+'[3]Раздел 7000'!BX18+'[3]Раздел 7000'!BX19+'[3]Раздел 7000'!BX20)*('[3]Раздел 7000'!BX14='[3]Раздел 7000'!BT14+'[3]Раздел 7000'!BU14+'[3]Раздел 7000'!BV14+'[3]Раздел 7000'!BW14))</f>
        <v>#NAME?</v>
      </c>
      <c r="BG59" t="e">
        <f>MyIF(('[3]Раздел 7000'!BZ14='[3]Раздел 7000'!BZ15+'[3]Раздел 7000'!BZ16+'[3]Раздел 7000'!BZ17+'[3]Раздел 7000'!BZ18+'[3]Раздел 7000'!BZ19+'[3]Раздел 7000'!BZ20))</f>
        <v>#NAME?</v>
      </c>
      <c r="BH59" t="e">
        <f>MyIF(('[3]Раздел 7000'!CA14='[3]Раздел 7000'!CA15+'[3]Раздел 7000'!CA16+'[3]Раздел 7000'!CA17+'[3]Раздел 7000'!CA18+'[3]Раздел 7000'!CA19+'[3]Раздел 7000'!CA20))</f>
        <v>#NAME?</v>
      </c>
      <c r="BI59" t="e">
        <f>MyIF(('[3]Раздел 7000'!CB14='[3]Раздел 7000'!CB15+'[3]Раздел 7000'!CB16+'[3]Раздел 7000'!CB17+'[3]Раздел 7000'!CB18+'[3]Раздел 7000'!CB19+'[3]Раздел 7000'!CB20)*('[3]Раздел 7000'!CB14='[3]Раздел 7000'!BZ14+'[3]Раздел 7000'!CA14))</f>
        <v>#NAME?</v>
      </c>
      <c r="BJ59" t="e">
        <f>MyIF(('[3]Раздел 7000'!CC14='[3]Раздел 7000'!BX14+'[3]Раздел 7000'!CB14)*('[3]Раздел 7000'!CC14='[3]Раздел 7000'!CC15+'[3]Раздел 7000'!CC16+'[3]Раздел 7000'!CC17+'[3]Раздел 7000'!CC18+'[3]Раздел 7000'!CC19+'[3]Раздел 7000'!CC20))</f>
        <v>#NAME?</v>
      </c>
      <c r="BK59" t="e">
        <f>MyIF(('[3]Раздел 7000'!CE14='[3]Раздел 7000'!CE15+'[3]Раздел 7000'!CE16+'[3]Раздел 7000'!CE17+'[3]Раздел 7000'!CE18+'[3]Раздел 7000'!CE19+'[3]Раздел 7000'!CE20))</f>
        <v>#NAME?</v>
      </c>
      <c r="BL59" t="e">
        <f>MyIF(('[3]Раздел 7000'!CF14='[3]Раздел 7000'!CF15+'[3]Раздел 7000'!CF16+'[3]Раздел 7000'!CF17+'[3]Раздел 7000'!CF18+'[3]Раздел 7000'!CF19+'[3]Раздел 7000'!CF20))</f>
        <v>#NAME?</v>
      </c>
      <c r="BM59" t="e">
        <f>MyIF(('[3]Раздел 7000'!CG14='[3]Раздел 7000'!CG15+'[3]Раздел 7000'!CG16+'[3]Раздел 7000'!CG17+'[3]Раздел 7000'!CG18+'[3]Раздел 7000'!CG19+'[3]Раздел 7000'!CG20))</f>
        <v>#NAME?</v>
      </c>
      <c r="BN59" t="e">
        <f>MyIF(('[3]Раздел 7000'!CH14='[3]Раздел 7000'!CH15+'[3]Раздел 7000'!CH16+'[3]Раздел 7000'!CH17+'[3]Раздел 7000'!CH18+'[3]Раздел 7000'!CH19+'[3]Раздел 7000'!CH20)*('[3]Раздел 7000'!CH14='[3]Раздел 7000'!CE14+'[3]Раздел 7000'!CF14+'[3]Раздел 7000'!CG14))</f>
        <v>#NAME?</v>
      </c>
      <c r="BO59" t="e">
        <f>MyIF(('[3]Раздел 7000'!CI14='[3]Раздел 7000'!CC14+'[3]Раздел 7000'!CH14)*('[3]Раздел 7000'!CI14='[3]Раздел 7000'!CI15+'[3]Раздел 7000'!CI16+'[3]Раздел 7000'!CI17+'[3]Раздел 7000'!CI18+'[3]Раздел 7000'!CI19+'[3]Раздел 7000'!CI20))</f>
        <v>#NAME?</v>
      </c>
      <c r="BP59" t="e">
        <f>MyIF(('[3]Раздел 7000'!CL14='[3]Раздел 7000'!CL15+'[3]Раздел 7000'!CL16+'[3]Раздел 7000'!CL17+'[3]Раздел 7000'!CL18+'[3]Раздел 7000'!CL19+'[3]Раздел 7000'!CL20))</f>
        <v>#NAME?</v>
      </c>
      <c r="BQ59" t="e">
        <f>MyIF(('[3]Раздел 7000'!CM14='[3]Раздел 7000'!CM15+'[3]Раздел 7000'!CM16+'[3]Раздел 7000'!CM17+'[3]Раздел 7000'!CM18+'[3]Раздел 7000'!CM19+'[3]Раздел 7000'!CM20))</f>
        <v>#NAME?</v>
      </c>
      <c r="BR59" t="e">
        <f>MyIF(('[3]Раздел 7000'!CN14='[3]Раздел 7000'!CN15+'[3]Раздел 7000'!CN16+'[3]Раздел 7000'!CN17+'[3]Раздел 7000'!CN18+'[3]Раздел 7000'!CN19+'[3]Раздел 7000'!CN20))</f>
        <v>#NAME?</v>
      </c>
      <c r="BS59" t="e">
        <f>MyIF(('[3]Раздел 7000'!CO14='[3]Раздел 7000'!CO15+'[3]Раздел 7000'!CO16+'[3]Раздел 7000'!CO17+'[3]Раздел 7000'!CO18+'[3]Раздел 7000'!CO19+'[3]Раздел 7000'!CO20))</f>
        <v>#NAME?</v>
      </c>
      <c r="BT59" t="e">
        <f>MyIF(('[3]Раздел 7000'!CP14='[3]Раздел 7000'!CP15+'[3]Раздел 7000'!CP16+'[3]Раздел 7000'!CP17+'[3]Раздел 7000'!CP18+'[3]Раздел 7000'!CP19+'[3]Раздел 7000'!CP20)*('[3]Раздел 7000'!CP14='[3]Раздел 7000'!CL14+'[3]Раздел 7000'!CM14+'[3]Раздел 7000'!CN14+'[3]Раздел 7000'!CO14))</f>
        <v>#NAME?</v>
      </c>
      <c r="BU59" t="e">
        <f>MyIF(('[3]Раздел 7000'!CR14='[3]Раздел 7000'!CR15+'[3]Раздел 7000'!CR16+'[3]Раздел 7000'!CR17+'[3]Раздел 7000'!CR18+'[3]Раздел 7000'!CR19+'[3]Раздел 7000'!CR20))</f>
        <v>#NAME?</v>
      </c>
      <c r="BV59" t="e">
        <f>MyIF(('[3]Раздел 7000'!CS14='[3]Раздел 7000'!CS15+'[3]Раздел 7000'!CS16+'[3]Раздел 7000'!CS17+'[3]Раздел 7000'!CS18+'[3]Раздел 7000'!CS19+'[3]Раздел 7000'!CS20))</f>
        <v>#NAME?</v>
      </c>
      <c r="BW59" t="e">
        <f>MyIF(('[3]Раздел 7000'!CT14='[3]Раздел 7000'!CT15+'[3]Раздел 7000'!CT16+'[3]Раздел 7000'!CT17+'[3]Раздел 7000'!CT18+'[3]Раздел 7000'!CT19+'[3]Раздел 7000'!CT20)*('[3]Раздел 7000'!CT14='[3]Раздел 7000'!CR14+'[3]Раздел 7000'!CS14))</f>
        <v>#NAME?</v>
      </c>
      <c r="BX59" t="e">
        <f>MyIF(('[3]Раздел 7000'!CU14='[3]Раздел 7000'!CP14+'[3]Раздел 7000'!CT14)*('[3]Раздел 7000'!CU14='[3]Раздел 7000'!CU15+'[3]Раздел 7000'!CU16+'[3]Раздел 7000'!CU17+'[3]Раздел 7000'!CU18+'[3]Раздел 7000'!CU19+'[3]Раздел 7000'!CU20))</f>
        <v>#NAME?</v>
      </c>
      <c r="BY59" t="e">
        <f>MyIF(('[3]Раздел 7000'!CW14='[3]Раздел 7000'!CW15+'[3]Раздел 7000'!CW16+'[3]Раздел 7000'!CW17+'[3]Раздел 7000'!CW18+'[3]Раздел 7000'!CW19+'[3]Раздел 7000'!CW20))</f>
        <v>#NAME?</v>
      </c>
      <c r="BZ59" t="e">
        <f>MyIF(('[3]Раздел 7000'!CX14='[3]Раздел 7000'!CX15+'[3]Раздел 7000'!CX16+'[3]Раздел 7000'!CX17+'[3]Раздел 7000'!CX18+'[3]Раздел 7000'!CX19+'[3]Раздел 7000'!CX20))</f>
        <v>#NAME?</v>
      </c>
      <c r="CA59" t="e">
        <f>MyIF(('[3]Раздел 7000'!CY14='[3]Раздел 7000'!CY15+'[3]Раздел 7000'!CY16+'[3]Раздел 7000'!CY17+'[3]Раздел 7000'!CY18+'[3]Раздел 7000'!CY19+'[3]Раздел 7000'!CY20))</f>
        <v>#NAME?</v>
      </c>
      <c r="CB59" t="e">
        <f>MyIF(('[3]Раздел 7000'!CZ14='[3]Раздел 7000'!CZ15+'[3]Раздел 7000'!CZ16+'[3]Раздел 7000'!CZ17+'[3]Раздел 7000'!CZ18+'[3]Раздел 7000'!CZ19+'[3]Раздел 7000'!CZ20)*('[3]Раздел 7000'!CZ14='[3]Раздел 7000'!CW14+'[3]Раздел 7000'!CX14+'[3]Раздел 7000'!CY14))</f>
        <v>#NAME?</v>
      </c>
      <c r="CC59" t="e">
        <f>MyIF(('[3]Раздел 7000'!DA14='[3]Раздел 7000'!CU14+'[3]Раздел 7000'!CZ14)*('[3]Раздел 7000'!DA14='[3]Раздел 7000'!DA15+'[3]Раздел 7000'!DA16+'[3]Раздел 7000'!DA17+'[3]Раздел 7000'!DA18+'[3]Раздел 7000'!DA19+'[3]Раздел 7000'!DA20))</f>
        <v>#NAME?</v>
      </c>
    </row>
    <row r="60" spans="4:81" ht="12.75" hidden="1">
      <c r="D60"/>
      <c r="E60"/>
      <c r="F60"/>
      <c r="G60"/>
      <c r="H60" t="e">
        <f>MyIF(('[3]Раздел 7000'!K15='[3]Раздел 7000'!G15+'[3]Раздел 7000'!H15+'[3]Раздел 7000'!I15+'[3]Раздел 7000'!J15)*('[3]Раздел 7000'!K15='[3]Раздел 7000'!AB15+'[3]Раздел 7000'!AN15+'[3]Раздел 7000'!BF15+'[3]Раздел 7000'!BX15+'[3]Раздел 7000'!CP15))</f>
        <v>#NAME?</v>
      </c>
      <c r="I60"/>
      <c r="J60"/>
      <c r="K60" t="e">
        <f>MyIF(('[3]Раздел 7000'!O15='[3]Раздел 7000'!AF15+'[3]Раздел 7000'!AR15+'[3]Раздел 7000'!BJ15+'[3]Раздел 7000'!CB15+'[3]Раздел 7000'!CT15)*('[3]Раздел 7000'!O15='[3]Раздел 7000'!M15+'[3]Раздел 7000'!N15))</f>
        <v>#NAME?</v>
      </c>
      <c r="L60" t="e">
        <f>MyIF(('[3]Раздел 7000'!P15='[3]Раздел 7000'!K15+'[3]Раздел 7000'!O15)*('[3]Раздел 7000'!P15='[3]Раздел 7000'!AG15+'[3]Раздел 7000'!AS15+'[3]Раздел 7000'!BK15+'[3]Раздел 7000'!CC15+'[3]Раздел 7000'!CU15))</f>
        <v>#NAME?</v>
      </c>
      <c r="M60"/>
      <c r="N60"/>
      <c r="O60"/>
      <c r="P60" t="e">
        <f>MyIF(('[3]Раздел 7000'!U15='[3]Раздел 7000'!R15+'[3]Раздел 7000'!S15+'[3]Раздел 7000'!T15)*('[3]Раздел 7000'!U15='[3]Раздел 7000'!AX15+'[3]Раздел 7000'!BP15+'[3]Раздел 7000'!CH15+'[3]Раздел 7000'!CZ15))</f>
        <v>#NAME?</v>
      </c>
      <c r="Q60" t="e">
        <f>MyIF(('[3]Раздел 7000'!V15='[3]Раздел 7000'!AG15+'[3]Раздел 7000'!AY15+'[3]Раздел 7000'!BQ15+'[3]Раздел 7000'!CI15+'[3]Раздел 7000'!DA15)*('[3]Раздел 7000'!V15='[3]Раздел 7000'!P15+'[3]Раздел 7000'!U15))</f>
        <v>#NAME?</v>
      </c>
      <c r="R60"/>
      <c r="S60"/>
      <c r="T60"/>
      <c r="U60" t="e">
        <f>MyIF(('[3]Раздел 7000'!AB15='[3]Раздел 7000'!Y15+'[3]Раздел 7000'!Z15+'[3]Раздел 7000'!AA15))</f>
        <v>#NAME?</v>
      </c>
      <c r="V60"/>
      <c r="W60"/>
      <c r="X60" t="e">
        <f>MyIF(('[3]Раздел 7000'!AF15='[3]Раздел 7000'!AD15+'[3]Раздел 7000'!AE15))</f>
        <v>#NAME?</v>
      </c>
      <c r="Y60" t="e">
        <f>MyIF(('[3]Раздел 7000'!AG15='[3]Раздел 7000'!AB15+'[3]Раздел 7000'!AF15))</f>
        <v>#NAME?</v>
      </c>
      <c r="Z60"/>
      <c r="AA60"/>
      <c r="AB60"/>
      <c r="AC60"/>
      <c r="AD60" t="e">
        <f>MyIF(('[3]Раздел 7000'!AN15='[3]Раздел 7000'!AJ15+'[3]Раздел 7000'!AK15+'[3]Раздел 7000'!AL15+'[3]Раздел 7000'!AM15))</f>
        <v>#NAME?</v>
      </c>
      <c r="AE60"/>
      <c r="AF60"/>
      <c r="AG60" t="e">
        <f>MyIF(('[3]Раздел 7000'!AR15='[3]Раздел 7000'!AP15+'[3]Раздел 7000'!AQ15))</f>
        <v>#NAME?</v>
      </c>
      <c r="AH60" t="e">
        <f>MyIF(('[3]Раздел 7000'!AS15='[3]Раздел 7000'!AN15+'[3]Раздел 7000'!AR15))</f>
        <v>#NAME?</v>
      </c>
      <c r="AI60"/>
      <c r="AJ60"/>
      <c r="AK60"/>
      <c r="AL60" t="e">
        <f>MyIF(('[3]Раздел 7000'!AX15='[3]Раздел 7000'!AU15+'[3]Раздел 7000'!AV15+'[3]Раздел 7000'!AW15))</f>
        <v>#NAME?</v>
      </c>
      <c r="AM60" t="e">
        <f>MyIF(('[3]Раздел 7000'!AY15='[3]Раздел 7000'!AS15+'[3]Раздел 7000'!AX15))</f>
        <v>#NAME?</v>
      </c>
      <c r="AN60"/>
      <c r="AO60"/>
      <c r="AP60"/>
      <c r="AQ60"/>
      <c r="AR60" t="e">
        <f>MyIF(('[3]Раздел 7000'!BF15='[3]Раздел 7000'!BB15+'[3]Раздел 7000'!BC15+'[3]Раздел 7000'!BD15+'[3]Раздел 7000'!BE15))</f>
        <v>#NAME?</v>
      </c>
      <c r="AS60"/>
      <c r="AT60"/>
      <c r="AU60" t="e">
        <f>MyIF(('[3]Раздел 7000'!BJ15='[3]Раздел 7000'!BH15+'[3]Раздел 7000'!BI15))</f>
        <v>#NAME?</v>
      </c>
      <c r="AV60" t="e">
        <f>MyIF(('[3]Раздел 7000'!BK15='[3]Раздел 7000'!BF15+'[3]Раздел 7000'!BJ15))</f>
        <v>#NAME?</v>
      </c>
      <c r="AW60"/>
      <c r="AX60"/>
      <c r="AY60"/>
      <c r="AZ60" t="e">
        <f>MyIF(('[3]Раздел 7000'!BP15='[3]Раздел 7000'!BM15+'[3]Раздел 7000'!BN15+'[3]Раздел 7000'!BO15))</f>
        <v>#NAME?</v>
      </c>
      <c r="BA60" t="e">
        <f>MyIF(('[3]Раздел 7000'!BQ15='[3]Раздел 7000'!BK15+'[3]Раздел 7000'!BP15))</f>
        <v>#NAME?</v>
      </c>
      <c r="BB60"/>
      <c r="BC60"/>
      <c r="BD60"/>
      <c r="BE60"/>
      <c r="BF60" t="e">
        <f>MyIF(('[3]Раздел 7000'!BX15='[3]Раздел 7000'!BT15+'[3]Раздел 7000'!BU15+'[3]Раздел 7000'!BV15+'[3]Раздел 7000'!BW15))</f>
        <v>#NAME?</v>
      </c>
      <c r="BG60"/>
      <c r="BH60"/>
      <c r="BI60" t="e">
        <f>MyIF(('[3]Раздел 7000'!CB15='[3]Раздел 7000'!BZ15+'[3]Раздел 7000'!CA15))</f>
        <v>#NAME?</v>
      </c>
      <c r="BJ60" t="e">
        <f>MyIF(('[3]Раздел 7000'!CC15='[3]Раздел 7000'!BX15+'[3]Раздел 7000'!CB15))</f>
        <v>#NAME?</v>
      </c>
      <c r="BK60"/>
      <c r="BL60"/>
      <c r="BM60"/>
      <c r="BN60" t="e">
        <f>MyIF(('[3]Раздел 7000'!CH15='[3]Раздел 7000'!CE15+'[3]Раздел 7000'!CF15+'[3]Раздел 7000'!CG15))</f>
        <v>#NAME?</v>
      </c>
      <c r="BO60" t="e">
        <f>MyIF(('[3]Раздел 7000'!CI15='[3]Раздел 7000'!CC15+'[3]Раздел 7000'!CH15))</f>
        <v>#NAME?</v>
      </c>
      <c r="BP60"/>
      <c r="BQ60"/>
      <c r="BR60"/>
      <c r="BS60"/>
      <c r="BT60" t="e">
        <f>MyIF(('[3]Раздел 7000'!CP15='[3]Раздел 7000'!CL15+'[3]Раздел 7000'!CM15+'[3]Раздел 7000'!CN15+'[3]Раздел 7000'!CO15))</f>
        <v>#NAME?</v>
      </c>
      <c r="BU60"/>
      <c r="BV60"/>
      <c r="BW60" t="e">
        <f>MyIF(('[3]Раздел 7000'!CT15='[3]Раздел 7000'!CR15+'[3]Раздел 7000'!CS15))</f>
        <v>#NAME?</v>
      </c>
      <c r="BX60" t="e">
        <f>MyIF(('[3]Раздел 7000'!CU15='[3]Раздел 7000'!CP15+'[3]Раздел 7000'!CT15))</f>
        <v>#NAME?</v>
      </c>
      <c r="BY60"/>
      <c r="BZ60"/>
      <c r="CA60"/>
      <c r="CB60" t="e">
        <f>MyIF(('[3]Раздел 7000'!CZ15='[3]Раздел 7000'!CW15+'[3]Раздел 7000'!CX15+'[3]Раздел 7000'!CY15))</f>
        <v>#NAME?</v>
      </c>
      <c r="CC60" t="e">
        <f>MyIF(('[3]Раздел 7000'!DA15='[3]Раздел 7000'!CU15+'[3]Раздел 7000'!CZ15))</f>
        <v>#NAME?</v>
      </c>
    </row>
    <row r="61" spans="4:81" ht="12.75" hidden="1">
      <c r="D61"/>
      <c r="E61"/>
      <c r="F61"/>
      <c r="G61"/>
      <c r="H61" t="e">
        <f>MyIF(('[3]Раздел 7000'!K16='[3]Раздел 7000'!AB16+'[3]Раздел 7000'!AN16+'[3]Раздел 7000'!BF16+'[3]Раздел 7000'!BX16+'[3]Раздел 7000'!CP16)*('[3]Раздел 7000'!K16='[3]Раздел 7000'!G16+'[3]Раздел 7000'!H16+'[3]Раздел 7000'!I16+'[3]Раздел 7000'!J16))</f>
        <v>#NAME?</v>
      </c>
      <c r="I61"/>
      <c r="J61"/>
      <c r="K61" t="e">
        <f>MyIF(('[3]Раздел 7000'!O16='[3]Раздел 7000'!M16+'[3]Раздел 7000'!N16)*('[3]Раздел 7000'!O16='[3]Раздел 7000'!AF16+'[3]Раздел 7000'!AR16+'[3]Раздел 7000'!BJ16+'[3]Раздел 7000'!CB16+'[3]Раздел 7000'!CT16))</f>
        <v>#NAME?</v>
      </c>
      <c r="L61" t="e">
        <f>MyIF(('[3]Раздел 7000'!P16='[3]Раздел 7000'!AG16+'[3]Раздел 7000'!AS16+'[3]Раздел 7000'!BK16+'[3]Раздел 7000'!CC16+'[3]Раздел 7000'!CU16)*('[3]Раздел 7000'!P16='[3]Раздел 7000'!K16+'[3]Раздел 7000'!O16))</f>
        <v>#NAME?</v>
      </c>
      <c r="M61"/>
      <c r="N61"/>
      <c r="O61"/>
      <c r="P61" t="e">
        <f>MyIF(('[3]Раздел 7000'!U16='[3]Раздел 7000'!R16+'[3]Раздел 7000'!S16+'[3]Раздел 7000'!T16)*('[3]Раздел 7000'!U16='[3]Раздел 7000'!AX16+'[3]Раздел 7000'!BP16+'[3]Раздел 7000'!CH16+'[3]Раздел 7000'!CZ16))</f>
        <v>#NAME?</v>
      </c>
      <c r="Q61" t="e">
        <f>MyIF(('[3]Раздел 7000'!V16='[3]Раздел 7000'!AG16+'[3]Раздел 7000'!AY16+'[3]Раздел 7000'!BQ16+'[3]Раздел 7000'!CI16+'[3]Раздел 7000'!DA16)*('[3]Раздел 7000'!V16='[3]Раздел 7000'!P16+'[3]Раздел 7000'!U16))</f>
        <v>#NAME?</v>
      </c>
      <c r="R61"/>
      <c r="S61"/>
      <c r="T61"/>
      <c r="U61" t="e">
        <f>MyIF(('[3]Раздел 7000'!AB16='[3]Раздел 7000'!Y16+'[3]Раздел 7000'!Z16+'[3]Раздел 7000'!AA16))</f>
        <v>#NAME?</v>
      </c>
      <c r="V61"/>
      <c r="W61"/>
      <c r="X61" t="e">
        <f>MyIF(('[3]Раздел 7000'!AF16='[3]Раздел 7000'!AD16+'[3]Раздел 7000'!AE16))</f>
        <v>#NAME?</v>
      </c>
      <c r="Y61" t="e">
        <f>MyIF(('[3]Раздел 7000'!AG16='[3]Раздел 7000'!AB16+'[3]Раздел 7000'!AF16))</f>
        <v>#NAME?</v>
      </c>
      <c r="Z61"/>
      <c r="AA61"/>
      <c r="AB61"/>
      <c r="AC61"/>
      <c r="AD61" t="e">
        <f>MyIF(('[3]Раздел 7000'!AN16='[3]Раздел 7000'!AJ16+'[3]Раздел 7000'!AK16+'[3]Раздел 7000'!AL16+'[3]Раздел 7000'!AM16))</f>
        <v>#NAME?</v>
      </c>
      <c r="AE61"/>
      <c r="AF61"/>
      <c r="AG61" t="e">
        <f>MyIF(('[3]Раздел 7000'!AR16='[3]Раздел 7000'!AP16+'[3]Раздел 7000'!AQ16))</f>
        <v>#NAME?</v>
      </c>
      <c r="AH61" t="e">
        <f>MyIF(('[3]Раздел 7000'!AS16='[3]Раздел 7000'!AN16+'[3]Раздел 7000'!AR16))</f>
        <v>#NAME?</v>
      </c>
      <c r="AI61"/>
      <c r="AJ61"/>
      <c r="AK61"/>
      <c r="AL61" t="e">
        <f>MyIF(('[3]Раздел 7000'!AX16='[3]Раздел 7000'!AU16+'[3]Раздел 7000'!AV16+'[3]Раздел 7000'!AW16))</f>
        <v>#NAME?</v>
      </c>
      <c r="AM61" t="e">
        <f>MyIF(('[3]Раздел 7000'!AY16='[3]Раздел 7000'!AS16+'[3]Раздел 7000'!AX16))</f>
        <v>#NAME?</v>
      </c>
      <c r="AN61"/>
      <c r="AO61"/>
      <c r="AP61"/>
      <c r="AQ61"/>
      <c r="AR61" t="e">
        <f>MyIF(('[3]Раздел 7000'!BF16='[3]Раздел 7000'!BB16+'[3]Раздел 7000'!BC16+'[3]Раздел 7000'!BD16+'[3]Раздел 7000'!BE16))</f>
        <v>#NAME?</v>
      </c>
      <c r="AS61"/>
      <c r="AT61"/>
      <c r="AU61" t="e">
        <f>MyIF(('[3]Раздел 7000'!BJ16='[3]Раздел 7000'!BH16+'[3]Раздел 7000'!BI16))</f>
        <v>#NAME?</v>
      </c>
      <c r="AV61" t="e">
        <f>MyIF(('[3]Раздел 7000'!BK16='[3]Раздел 7000'!BF16+'[3]Раздел 7000'!BJ16))</f>
        <v>#NAME?</v>
      </c>
      <c r="AW61"/>
      <c r="AX61"/>
      <c r="AY61"/>
      <c r="AZ61" t="e">
        <f>MyIF(('[3]Раздел 7000'!BP16='[3]Раздел 7000'!BM16+'[3]Раздел 7000'!BN16+'[3]Раздел 7000'!BO16))</f>
        <v>#NAME?</v>
      </c>
      <c r="BA61" t="e">
        <f>MyIF(('[3]Раздел 7000'!BQ16='[3]Раздел 7000'!BK16+'[3]Раздел 7000'!BP16))</f>
        <v>#NAME?</v>
      </c>
      <c r="BB61"/>
      <c r="BC61"/>
      <c r="BD61"/>
      <c r="BE61"/>
      <c r="BF61" t="e">
        <f>MyIF(('[3]Раздел 7000'!BX16='[3]Раздел 7000'!BT16+'[3]Раздел 7000'!BU16+'[3]Раздел 7000'!BV16+'[3]Раздел 7000'!BW16))</f>
        <v>#NAME?</v>
      </c>
      <c r="BG61"/>
      <c r="BH61"/>
      <c r="BI61" t="e">
        <f>MyIF(('[3]Раздел 7000'!CB16='[3]Раздел 7000'!BZ16+'[3]Раздел 7000'!CA16))</f>
        <v>#NAME?</v>
      </c>
      <c r="BJ61" t="e">
        <f>MyIF(('[3]Раздел 7000'!CC16='[3]Раздел 7000'!BX16+'[3]Раздел 7000'!CB16))</f>
        <v>#NAME?</v>
      </c>
      <c r="BK61"/>
      <c r="BL61"/>
      <c r="BM61"/>
      <c r="BN61" t="e">
        <f>MyIF(('[3]Раздел 7000'!CH16='[3]Раздел 7000'!CE16+'[3]Раздел 7000'!CF16+'[3]Раздел 7000'!CG16))</f>
        <v>#NAME?</v>
      </c>
      <c r="BO61" t="e">
        <f>MyIF(('[3]Раздел 7000'!CI16='[3]Раздел 7000'!CC16+'[3]Раздел 7000'!CH16))</f>
        <v>#NAME?</v>
      </c>
      <c r="BP61"/>
      <c r="BQ61"/>
      <c r="BR61"/>
      <c r="BS61"/>
      <c r="BT61" t="e">
        <f>MyIF(('[3]Раздел 7000'!CP16='[3]Раздел 7000'!CL16+'[3]Раздел 7000'!CM16+'[3]Раздел 7000'!CN16+'[3]Раздел 7000'!CO16))</f>
        <v>#NAME?</v>
      </c>
      <c r="BU61"/>
      <c r="BV61"/>
      <c r="BW61" t="e">
        <f>MyIF(('[3]Раздел 7000'!CT16='[3]Раздел 7000'!CR16+'[3]Раздел 7000'!CS16))</f>
        <v>#NAME?</v>
      </c>
      <c r="BX61" t="e">
        <f>MyIF(('[3]Раздел 7000'!CU16='[3]Раздел 7000'!CP16+'[3]Раздел 7000'!CT16))</f>
        <v>#NAME?</v>
      </c>
      <c r="BY61"/>
      <c r="BZ61"/>
      <c r="CA61"/>
      <c r="CB61" t="e">
        <f>MyIF(('[3]Раздел 7000'!CZ16='[3]Раздел 7000'!CW16+'[3]Раздел 7000'!CX16+'[3]Раздел 7000'!CY16))</f>
        <v>#NAME?</v>
      </c>
      <c r="CC61" t="e">
        <f>MyIF(('[3]Раздел 7000'!DA16='[3]Раздел 7000'!CU16+'[3]Раздел 7000'!CZ16))</f>
        <v>#NAME?</v>
      </c>
    </row>
    <row r="62" spans="4:81" ht="12.75" hidden="1">
      <c r="D62"/>
      <c r="E62"/>
      <c r="F62"/>
      <c r="G62"/>
      <c r="H62" t="e">
        <f>MyIF(('[3]Раздел 7000'!K17='[3]Раздел 7000'!AB17+'[3]Раздел 7000'!AN17+'[3]Раздел 7000'!BF17+'[3]Раздел 7000'!BX17+'[3]Раздел 7000'!CP17)*('[3]Раздел 7000'!K17='[3]Раздел 7000'!G17+'[3]Раздел 7000'!H17+'[3]Раздел 7000'!I17+'[3]Раздел 7000'!J17))</f>
        <v>#NAME?</v>
      </c>
      <c r="I62"/>
      <c r="J62"/>
      <c r="K62" t="e">
        <f>MyIF(('[3]Раздел 7000'!O17='[3]Раздел 7000'!M17+'[3]Раздел 7000'!N17)*('[3]Раздел 7000'!O17='[3]Раздел 7000'!AF17+'[3]Раздел 7000'!AR17+'[3]Раздел 7000'!BJ17+'[3]Раздел 7000'!CB17+'[3]Раздел 7000'!CT17))</f>
        <v>#NAME?</v>
      </c>
      <c r="L62" t="e">
        <f>MyIF(('[3]Раздел 7000'!P17='[3]Раздел 7000'!AG17+'[3]Раздел 7000'!AS17+'[3]Раздел 7000'!BK17+'[3]Раздел 7000'!CC17+'[3]Раздел 7000'!CU17)*('[3]Раздел 7000'!P17='[3]Раздел 7000'!K17+'[3]Раздел 7000'!O17))</f>
        <v>#NAME?</v>
      </c>
      <c r="M62"/>
      <c r="N62"/>
      <c r="O62"/>
      <c r="P62" t="e">
        <f>MyIF(('[3]Раздел 7000'!U17='[3]Раздел 7000'!R17+'[3]Раздел 7000'!S17+'[3]Раздел 7000'!T17)*('[3]Раздел 7000'!U17='[3]Раздел 7000'!AX17+'[3]Раздел 7000'!BP17+'[3]Раздел 7000'!CH17+'[3]Раздел 7000'!CZ17))</f>
        <v>#NAME?</v>
      </c>
      <c r="Q62" t="e">
        <f>MyIF(('[3]Раздел 7000'!V17='[3]Раздел 7000'!AG17+'[3]Раздел 7000'!AY17+'[3]Раздел 7000'!BQ17+'[3]Раздел 7000'!CI17+'[3]Раздел 7000'!DA17)*('[3]Раздел 7000'!V17='[3]Раздел 7000'!P17+'[3]Раздел 7000'!U17))</f>
        <v>#NAME?</v>
      </c>
      <c r="R62"/>
      <c r="S62"/>
      <c r="T62"/>
      <c r="U62" t="e">
        <f>MyIF(('[3]Раздел 7000'!AB17='[3]Раздел 7000'!Y17+'[3]Раздел 7000'!Z17+'[3]Раздел 7000'!AA17))</f>
        <v>#NAME?</v>
      </c>
      <c r="V62"/>
      <c r="W62"/>
      <c r="X62" t="e">
        <f>MyIF(('[3]Раздел 7000'!AF17='[3]Раздел 7000'!AD17+'[3]Раздел 7000'!AE17))</f>
        <v>#NAME?</v>
      </c>
      <c r="Y62" t="e">
        <f>MyIF(('[3]Раздел 7000'!AG17='[3]Раздел 7000'!AB17+'[3]Раздел 7000'!AF17))</f>
        <v>#NAME?</v>
      </c>
      <c r="Z62"/>
      <c r="AA62"/>
      <c r="AB62"/>
      <c r="AC62"/>
      <c r="AD62" t="e">
        <f>MyIF(('[3]Раздел 7000'!AN17='[3]Раздел 7000'!AJ17+'[3]Раздел 7000'!AK17+'[3]Раздел 7000'!AL17+'[3]Раздел 7000'!AM17))</f>
        <v>#NAME?</v>
      </c>
      <c r="AE62"/>
      <c r="AF62"/>
      <c r="AG62" t="e">
        <f>MyIF(('[3]Раздел 7000'!AR17='[3]Раздел 7000'!AP17+'[3]Раздел 7000'!AQ17))</f>
        <v>#NAME?</v>
      </c>
      <c r="AH62" t="e">
        <f>MyIF(('[3]Раздел 7000'!AS17='[3]Раздел 7000'!AN17+'[3]Раздел 7000'!AR17))</f>
        <v>#NAME?</v>
      </c>
      <c r="AI62"/>
      <c r="AJ62"/>
      <c r="AK62"/>
      <c r="AL62" t="e">
        <f>MyIF(('[3]Раздел 7000'!AX17='[3]Раздел 7000'!AU17+'[3]Раздел 7000'!AV17+'[3]Раздел 7000'!AW17))</f>
        <v>#NAME?</v>
      </c>
      <c r="AM62" t="e">
        <f>MyIF(('[3]Раздел 7000'!AY17='[3]Раздел 7000'!AS17+'[3]Раздел 7000'!AX17))</f>
        <v>#NAME?</v>
      </c>
      <c r="AN62"/>
      <c r="AO62"/>
      <c r="AP62"/>
      <c r="AQ62"/>
      <c r="AR62" t="e">
        <f>MyIF(('[3]Раздел 7000'!BF17='[3]Раздел 7000'!BB17+'[3]Раздел 7000'!BC17+'[3]Раздел 7000'!BD17+'[3]Раздел 7000'!BE17))</f>
        <v>#NAME?</v>
      </c>
      <c r="AS62"/>
      <c r="AT62"/>
      <c r="AU62" t="e">
        <f>MyIF(('[3]Раздел 7000'!BJ17='[3]Раздел 7000'!BH17+'[3]Раздел 7000'!BI17))</f>
        <v>#NAME?</v>
      </c>
      <c r="AV62" t="e">
        <f>MyIF(('[3]Раздел 7000'!BK17='[3]Раздел 7000'!BF17+'[3]Раздел 7000'!BJ17))</f>
        <v>#NAME?</v>
      </c>
      <c r="AW62"/>
      <c r="AX62"/>
      <c r="AY62"/>
      <c r="AZ62" t="e">
        <f>MyIF(('[3]Раздел 7000'!BP17='[3]Раздел 7000'!BM17+'[3]Раздел 7000'!BN17+'[3]Раздел 7000'!BO17))</f>
        <v>#NAME?</v>
      </c>
      <c r="BA62" t="e">
        <f>MyIF(('[3]Раздел 7000'!BQ17='[3]Раздел 7000'!BK17+'[3]Раздел 7000'!BP17))</f>
        <v>#NAME?</v>
      </c>
      <c r="BB62"/>
      <c r="BC62"/>
      <c r="BD62"/>
      <c r="BE62"/>
      <c r="BF62" t="e">
        <f>MyIF(('[3]Раздел 7000'!BX17='[3]Раздел 7000'!BT17+'[3]Раздел 7000'!BU17+'[3]Раздел 7000'!BV17+'[3]Раздел 7000'!BW17))</f>
        <v>#NAME?</v>
      </c>
      <c r="BG62"/>
      <c r="BH62"/>
      <c r="BI62" t="e">
        <f>MyIF(('[3]Раздел 7000'!CB17='[3]Раздел 7000'!BZ17+'[3]Раздел 7000'!CA17))</f>
        <v>#NAME?</v>
      </c>
      <c r="BJ62" t="e">
        <f>MyIF(('[3]Раздел 7000'!CC17='[3]Раздел 7000'!BX17+'[3]Раздел 7000'!CB17))</f>
        <v>#NAME?</v>
      </c>
      <c r="BK62"/>
      <c r="BL62"/>
      <c r="BM62"/>
      <c r="BN62" t="e">
        <f>MyIF(('[3]Раздел 7000'!CH17='[3]Раздел 7000'!CE17+'[3]Раздел 7000'!CF17+'[3]Раздел 7000'!CG17))</f>
        <v>#NAME?</v>
      </c>
      <c r="BO62" t="e">
        <f>MyIF(('[3]Раздел 7000'!CI17='[3]Раздел 7000'!CC17+'[3]Раздел 7000'!CH17))</f>
        <v>#NAME?</v>
      </c>
      <c r="BP62"/>
      <c r="BQ62"/>
      <c r="BR62"/>
      <c r="BS62"/>
      <c r="BT62" t="e">
        <f>MyIF(('[3]Раздел 7000'!CP17='[3]Раздел 7000'!CL17+'[3]Раздел 7000'!CM17+'[3]Раздел 7000'!CN17+'[3]Раздел 7000'!CO17))</f>
        <v>#NAME?</v>
      </c>
      <c r="BU62"/>
      <c r="BV62"/>
      <c r="BW62" t="e">
        <f>MyIF(('[3]Раздел 7000'!CT17='[3]Раздел 7000'!CR17+'[3]Раздел 7000'!CS17))</f>
        <v>#NAME?</v>
      </c>
      <c r="BX62" t="e">
        <f>MyIF(('[3]Раздел 7000'!CU17='[3]Раздел 7000'!CP17+'[3]Раздел 7000'!CT17))</f>
        <v>#NAME?</v>
      </c>
      <c r="BY62"/>
      <c r="BZ62"/>
      <c r="CA62"/>
      <c r="CB62" t="e">
        <f>MyIF(('[3]Раздел 7000'!CZ17='[3]Раздел 7000'!CW17+'[3]Раздел 7000'!CX17+'[3]Раздел 7000'!CY17))</f>
        <v>#NAME?</v>
      </c>
      <c r="CC62" t="e">
        <f>MyIF(('[3]Раздел 7000'!DA17='[3]Раздел 7000'!CU17+'[3]Раздел 7000'!CZ17))</f>
        <v>#NAME?</v>
      </c>
    </row>
    <row r="63" spans="4:81" ht="12.75" hidden="1">
      <c r="D63"/>
      <c r="E63"/>
      <c r="F63"/>
      <c r="G63"/>
      <c r="H63" t="e">
        <f>MyIF(('[3]Раздел 7000'!K18='[3]Раздел 7000'!AB18+'[3]Раздел 7000'!AN18+'[3]Раздел 7000'!BF18+'[3]Раздел 7000'!BX18+'[3]Раздел 7000'!CP18)*('[3]Раздел 7000'!K18='[3]Раздел 7000'!G18+'[3]Раздел 7000'!H18+'[3]Раздел 7000'!I18+'[3]Раздел 7000'!J18))</f>
        <v>#NAME?</v>
      </c>
      <c r="I63"/>
      <c r="J63"/>
      <c r="K63" t="e">
        <f>MyIF(('[3]Раздел 7000'!O18='[3]Раздел 7000'!M18+'[3]Раздел 7000'!N18)*('[3]Раздел 7000'!O18='[3]Раздел 7000'!AF18+'[3]Раздел 7000'!AR18+'[3]Раздел 7000'!BJ18+'[3]Раздел 7000'!CB18+'[3]Раздел 7000'!CT18))</f>
        <v>#NAME?</v>
      </c>
      <c r="L63" t="e">
        <f>MyIF(('[3]Раздел 7000'!P18='[3]Раздел 7000'!AG18+'[3]Раздел 7000'!AS18+'[3]Раздел 7000'!BK18+'[3]Раздел 7000'!CC18+'[3]Раздел 7000'!CU18)*('[3]Раздел 7000'!P18='[3]Раздел 7000'!K18+'[3]Раздел 7000'!O18))</f>
        <v>#NAME?</v>
      </c>
      <c r="M63"/>
      <c r="N63"/>
      <c r="O63"/>
      <c r="P63" t="e">
        <f>MyIF(('[3]Раздел 7000'!U18='[3]Раздел 7000'!R18+'[3]Раздел 7000'!S18+'[3]Раздел 7000'!T18)*('[3]Раздел 7000'!U18='[3]Раздел 7000'!AX18+'[3]Раздел 7000'!BP18+'[3]Раздел 7000'!CH18+'[3]Раздел 7000'!CZ18))</f>
        <v>#NAME?</v>
      </c>
      <c r="Q63" t="e">
        <f>MyIF(('[3]Раздел 7000'!V18='[3]Раздел 7000'!AG18+'[3]Раздел 7000'!AY18+'[3]Раздел 7000'!BQ18+'[3]Раздел 7000'!CI18+'[3]Раздел 7000'!DA18)*('[3]Раздел 7000'!V18='[3]Раздел 7000'!P18+'[3]Раздел 7000'!U18))</f>
        <v>#NAME?</v>
      </c>
      <c r="R63"/>
      <c r="S63"/>
      <c r="T63"/>
      <c r="U63" t="e">
        <f>MyIF(('[3]Раздел 7000'!AB18='[3]Раздел 7000'!Y18+'[3]Раздел 7000'!Z18+'[3]Раздел 7000'!AA18))</f>
        <v>#NAME?</v>
      </c>
      <c r="V63"/>
      <c r="W63"/>
      <c r="X63" t="e">
        <f>MyIF(('[3]Раздел 7000'!AF18='[3]Раздел 7000'!AD18+'[3]Раздел 7000'!AE18))</f>
        <v>#NAME?</v>
      </c>
      <c r="Y63" t="e">
        <f>MyIF(('[3]Раздел 7000'!AG18='[3]Раздел 7000'!AB18+'[3]Раздел 7000'!AF18))</f>
        <v>#NAME?</v>
      </c>
      <c r="Z63"/>
      <c r="AA63"/>
      <c r="AB63"/>
      <c r="AC63"/>
      <c r="AD63" t="e">
        <f>MyIF(('[3]Раздел 7000'!AN18='[3]Раздел 7000'!AJ18+'[3]Раздел 7000'!AK18+'[3]Раздел 7000'!AL18+'[3]Раздел 7000'!AM18))</f>
        <v>#NAME?</v>
      </c>
      <c r="AE63"/>
      <c r="AF63"/>
      <c r="AG63" t="e">
        <f>MyIF(('[3]Раздел 7000'!AR18='[3]Раздел 7000'!AP18+'[3]Раздел 7000'!AQ18))</f>
        <v>#NAME?</v>
      </c>
      <c r="AH63" t="e">
        <f>MyIF(('[3]Раздел 7000'!AS18='[3]Раздел 7000'!AN18+'[3]Раздел 7000'!AR18))</f>
        <v>#NAME?</v>
      </c>
      <c r="AI63"/>
      <c r="AJ63"/>
      <c r="AK63"/>
      <c r="AL63" t="e">
        <f>MyIF(('[3]Раздел 7000'!AX18='[3]Раздел 7000'!AU18+'[3]Раздел 7000'!AV18+'[3]Раздел 7000'!AW18))</f>
        <v>#NAME?</v>
      </c>
      <c r="AM63" t="e">
        <f>MyIF(('[3]Раздел 7000'!AY18='[3]Раздел 7000'!AS18+'[3]Раздел 7000'!AX18))</f>
        <v>#NAME?</v>
      </c>
      <c r="AN63"/>
      <c r="AO63"/>
      <c r="AP63"/>
      <c r="AQ63"/>
      <c r="AR63" t="e">
        <f>MyIF(('[3]Раздел 7000'!BF18='[3]Раздел 7000'!BB18+'[3]Раздел 7000'!BC18+'[3]Раздел 7000'!BD18+'[3]Раздел 7000'!BE18))</f>
        <v>#NAME?</v>
      </c>
      <c r="AS63"/>
      <c r="AT63"/>
      <c r="AU63" t="e">
        <f>MyIF(('[3]Раздел 7000'!BJ18='[3]Раздел 7000'!BH18+'[3]Раздел 7000'!BI18))</f>
        <v>#NAME?</v>
      </c>
      <c r="AV63" t="e">
        <f>MyIF(('[3]Раздел 7000'!BK18='[3]Раздел 7000'!BF18+'[3]Раздел 7000'!BJ18))</f>
        <v>#NAME?</v>
      </c>
      <c r="AW63"/>
      <c r="AX63"/>
      <c r="AY63"/>
      <c r="AZ63" t="e">
        <f>MyIF(('[3]Раздел 7000'!BP18='[3]Раздел 7000'!BM18+'[3]Раздел 7000'!BN18+'[3]Раздел 7000'!BO18))</f>
        <v>#NAME?</v>
      </c>
      <c r="BA63" t="e">
        <f>MyIF(('[3]Раздел 7000'!BQ18='[3]Раздел 7000'!BK18+'[3]Раздел 7000'!BP18))</f>
        <v>#NAME?</v>
      </c>
      <c r="BB63"/>
      <c r="BC63"/>
      <c r="BD63"/>
      <c r="BE63"/>
      <c r="BF63" t="e">
        <f>MyIF(('[3]Раздел 7000'!BX18='[3]Раздел 7000'!BT18+'[3]Раздел 7000'!BU18+'[3]Раздел 7000'!BV18+'[3]Раздел 7000'!BW18))</f>
        <v>#NAME?</v>
      </c>
      <c r="BG63"/>
      <c r="BH63"/>
      <c r="BI63" t="e">
        <f>MyIF(('[3]Раздел 7000'!CB18='[3]Раздел 7000'!BZ18+'[3]Раздел 7000'!CA18))</f>
        <v>#NAME?</v>
      </c>
      <c r="BJ63" t="e">
        <f>MyIF(('[3]Раздел 7000'!CC18='[3]Раздел 7000'!BX18+'[3]Раздел 7000'!CB18))</f>
        <v>#NAME?</v>
      </c>
      <c r="BK63"/>
      <c r="BL63"/>
      <c r="BM63"/>
      <c r="BN63" t="e">
        <f>MyIF(('[3]Раздел 7000'!CH18='[3]Раздел 7000'!CE18+'[3]Раздел 7000'!CF18+'[3]Раздел 7000'!CG18))</f>
        <v>#NAME?</v>
      </c>
      <c r="BO63" t="e">
        <f>MyIF(('[3]Раздел 7000'!CI18='[3]Раздел 7000'!CC18+'[3]Раздел 7000'!CH18))</f>
        <v>#NAME?</v>
      </c>
      <c r="BP63"/>
      <c r="BQ63"/>
      <c r="BR63"/>
      <c r="BS63"/>
      <c r="BT63" t="e">
        <f>MyIF(('[3]Раздел 7000'!CP18='[3]Раздел 7000'!CL18+'[3]Раздел 7000'!CM18+'[3]Раздел 7000'!CN18+'[3]Раздел 7000'!CO18))</f>
        <v>#NAME?</v>
      </c>
      <c r="BU63"/>
      <c r="BV63"/>
      <c r="BW63" t="e">
        <f>MyIF(('[3]Раздел 7000'!CT18='[3]Раздел 7000'!CR18+'[3]Раздел 7000'!CS18))</f>
        <v>#NAME?</v>
      </c>
      <c r="BX63" t="e">
        <f>MyIF(('[3]Раздел 7000'!CU18='[3]Раздел 7000'!CP18+'[3]Раздел 7000'!CT18))</f>
        <v>#NAME?</v>
      </c>
      <c r="BY63"/>
      <c r="BZ63"/>
      <c r="CA63"/>
      <c r="CB63" t="e">
        <f>MyIF(('[3]Раздел 7000'!CZ18='[3]Раздел 7000'!CW18+'[3]Раздел 7000'!CX18+'[3]Раздел 7000'!CY18))</f>
        <v>#NAME?</v>
      </c>
      <c r="CC63" t="e">
        <f>MyIF(('[3]Раздел 7000'!DA18='[3]Раздел 7000'!CU18+'[3]Раздел 7000'!CZ18))</f>
        <v>#NAME?</v>
      </c>
    </row>
    <row r="64" spans="4:81" ht="12.75" hidden="1">
      <c r="D64"/>
      <c r="E64"/>
      <c r="F64"/>
      <c r="G64"/>
      <c r="H64" t="e">
        <f>MyIF(('[3]Раздел 7000'!K19='[3]Раздел 7000'!AB19+'[3]Раздел 7000'!AN19+'[3]Раздел 7000'!BF19+'[3]Раздел 7000'!BX19+'[3]Раздел 7000'!CP19)*('[3]Раздел 7000'!K19='[3]Раздел 7000'!G19+'[3]Раздел 7000'!H19+'[3]Раздел 7000'!I19+'[3]Раздел 7000'!J19))</f>
        <v>#NAME?</v>
      </c>
      <c r="I64"/>
      <c r="J64"/>
      <c r="K64" t="e">
        <f>MyIF(('[3]Раздел 7000'!O19='[3]Раздел 7000'!M19+'[3]Раздел 7000'!N19)*('[3]Раздел 7000'!O19='[3]Раздел 7000'!AF19+'[3]Раздел 7000'!AR19+'[3]Раздел 7000'!BJ19+'[3]Раздел 7000'!CB19+'[3]Раздел 7000'!CT19))</f>
        <v>#NAME?</v>
      </c>
      <c r="L64" t="e">
        <f>MyIF(('[3]Раздел 7000'!P19='[3]Раздел 7000'!AG19+'[3]Раздел 7000'!AS19+'[3]Раздел 7000'!BK19+'[3]Раздел 7000'!CC19+'[3]Раздел 7000'!CU19)*('[3]Раздел 7000'!P19='[3]Раздел 7000'!K19+'[3]Раздел 7000'!O19))</f>
        <v>#NAME?</v>
      </c>
      <c r="M64"/>
      <c r="N64"/>
      <c r="O64"/>
      <c r="P64" t="e">
        <f>MyIF(('[3]Раздел 7000'!U19='[3]Раздел 7000'!R19+'[3]Раздел 7000'!S19+'[3]Раздел 7000'!T19)*('[3]Раздел 7000'!U19='[3]Раздел 7000'!AX19+'[3]Раздел 7000'!BP19+'[3]Раздел 7000'!CH19+'[3]Раздел 7000'!CZ19))</f>
        <v>#NAME?</v>
      </c>
      <c r="Q64" t="e">
        <f>MyIF(('[3]Раздел 7000'!V19='[3]Раздел 7000'!AG19+'[3]Раздел 7000'!AY19+'[3]Раздел 7000'!BQ19+'[3]Раздел 7000'!CI19+'[3]Раздел 7000'!DA19)*('[3]Раздел 7000'!V19='[3]Раздел 7000'!P19+'[3]Раздел 7000'!U19))</f>
        <v>#NAME?</v>
      </c>
      <c r="R64"/>
      <c r="S64"/>
      <c r="T64"/>
      <c r="U64" t="e">
        <f>MyIF(('[3]Раздел 7000'!AB19='[3]Раздел 7000'!Y19+'[3]Раздел 7000'!Z19+'[3]Раздел 7000'!AA19))</f>
        <v>#NAME?</v>
      </c>
      <c r="V64"/>
      <c r="W64"/>
      <c r="X64" t="e">
        <f>MyIF(('[3]Раздел 7000'!AF19='[3]Раздел 7000'!AD19+'[3]Раздел 7000'!AE19))</f>
        <v>#NAME?</v>
      </c>
      <c r="Y64" t="e">
        <f>MyIF(('[3]Раздел 7000'!AG19='[3]Раздел 7000'!AB19+'[3]Раздел 7000'!AF19))</f>
        <v>#NAME?</v>
      </c>
      <c r="Z64"/>
      <c r="AA64"/>
      <c r="AB64"/>
      <c r="AC64"/>
      <c r="AD64" t="e">
        <f>MyIF(('[3]Раздел 7000'!AN19='[3]Раздел 7000'!AJ19+'[3]Раздел 7000'!AK19+'[3]Раздел 7000'!AL19+'[3]Раздел 7000'!AM19))</f>
        <v>#NAME?</v>
      </c>
      <c r="AE64"/>
      <c r="AF64"/>
      <c r="AG64" t="e">
        <f>MyIF(('[3]Раздел 7000'!AR19='[3]Раздел 7000'!AP19+'[3]Раздел 7000'!AQ19))</f>
        <v>#NAME?</v>
      </c>
      <c r="AH64" t="e">
        <f>MyIF(('[3]Раздел 7000'!AS19='[3]Раздел 7000'!AN19+'[3]Раздел 7000'!AR19))</f>
        <v>#NAME?</v>
      </c>
      <c r="AI64"/>
      <c r="AJ64"/>
      <c r="AK64"/>
      <c r="AL64" t="e">
        <f>MyIF(('[3]Раздел 7000'!AX19='[3]Раздел 7000'!AU19+'[3]Раздел 7000'!AV19+'[3]Раздел 7000'!AW19))</f>
        <v>#NAME?</v>
      </c>
      <c r="AM64" t="e">
        <f>MyIF(('[3]Раздел 7000'!AY19='[3]Раздел 7000'!AS19+'[3]Раздел 7000'!AX19))</f>
        <v>#NAME?</v>
      </c>
      <c r="AN64"/>
      <c r="AO64"/>
      <c r="AP64"/>
      <c r="AQ64"/>
      <c r="AR64" t="e">
        <f>MyIF(('[3]Раздел 7000'!BF19='[3]Раздел 7000'!BB19+'[3]Раздел 7000'!BC19+'[3]Раздел 7000'!BD19+'[3]Раздел 7000'!BE19))</f>
        <v>#NAME?</v>
      </c>
      <c r="AS64"/>
      <c r="AT64"/>
      <c r="AU64" t="e">
        <f>MyIF(('[3]Раздел 7000'!BJ19='[3]Раздел 7000'!BH19+'[3]Раздел 7000'!BI19))</f>
        <v>#NAME?</v>
      </c>
      <c r="AV64" t="e">
        <f>MyIF(('[3]Раздел 7000'!BK19='[3]Раздел 7000'!BF19+'[3]Раздел 7000'!BJ19))</f>
        <v>#NAME?</v>
      </c>
      <c r="AW64"/>
      <c r="AX64"/>
      <c r="AY64"/>
      <c r="AZ64" t="e">
        <f>MyIF(('[3]Раздел 7000'!BP19='[3]Раздел 7000'!BM19+'[3]Раздел 7000'!BN19+'[3]Раздел 7000'!BO19))</f>
        <v>#NAME?</v>
      </c>
      <c r="BA64" t="e">
        <f>MyIF(('[3]Раздел 7000'!BQ19='[3]Раздел 7000'!BK19+'[3]Раздел 7000'!BP19))</f>
        <v>#NAME?</v>
      </c>
      <c r="BB64"/>
      <c r="BC64"/>
      <c r="BD64"/>
      <c r="BE64"/>
      <c r="BF64" t="e">
        <f>MyIF(('[3]Раздел 7000'!BX19='[3]Раздел 7000'!BT19+'[3]Раздел 7000'!BU19+'[3]Раздел 7000'!BV19+'[3]Раздел 7000'!BW19))</f>
        <v>#NAME?</v>
      </c>
      <c r="BG64"/>
      <c r="BH64"/>
      <c r="BI64" t="e">
        <f>MyIF(('[3]Раздел 7000'!CB19='[3]Раздел 7000'!BZ19+'[3]Раздел 7000'!CA19))</f>
        <v>#NAME?</v>
      </c>
      <c r="BJ64" t="e">
        <f>MyIF(('[3]Раздел 7000'!CC19='[3]Раздел 7000'!BX19+'[3]Раздел 7000'!CB19))</f>
        <v>#NAME?</v>
      </c>
      <c r="BK64"/>
      <c r="BL64"/>
      <c r="BM64"/>
      <c r="BN64" t="e">
        <f>MyIF(('[3]Раздел 7000'!CH19='[3]Раздел 7000'!CE19+'[3]Раздел 7000'!CF19+'[3]Раздел 7000'!CG19))</f>
        <v>#NAME?</v>
      </c>
      <c r="BO64" t="e">
        <f>MyIF(('[3]Раздел 7000'!CI19='[3]Раздел 7000'!CC19+'[3]Раздел 7000'!CH19))</f>
        <v>#NAME?</v>
      </c>
      <c r="BP64"/>
      <c r="BQ64"/>
      <c r="BR64"/>
      <c r="BS64"/>
      <c r="BT64" t="e">
        <f>MyIF(('[3]Раздел 7000'!CP19='[3]Раздел 7000'!CL19+'[3]Раздел 7000'!CM19+'[3]Раздел 7000'!CN19+'[3]Раздел 7000'!CO19))</f>
        <v>#NAME?</v>
      </c>
      <c r="BU64"/>
      <c r="BV64"/>
      <c r="BW64" t="e">
        <f>MyIF(('[3]Раздел 7000'!CT19='[3]Раздел 7000'!CR19+'[3]Раздел 7000'!CS19))</f>
        <v>#NAME?</v>
      </c>
      <c r="BX64" t="e">
        <f>MyIF(('[3]Раздел 7000'!CU19='[3]Раздел 7000'!CP19+'[3]Раздел 7000'!CT19))</f>
        <v>#NAME?</v>
      </c>
      <c r="BY64"/>
      <c r="BZ64"/>
      <c r="CA64"/>
      <c r="CB64" t="e">
        <f>MyIF(('[3]Раздел 7000'!CZ19='[3]Раздел 7000'!CW19+'[3]Раздел 7000'!CX19+'[3]Раздел 7000'!CY19))</f>
        <v>#NAME?</v>
      </c>
      <c r="CC64" t="e">
        <f>MyIF(('[3]Раздел 7000'!DA19='[3]Раздел 7000'!CU19+'[3]Раздел 7000'!CZ19))</f>
        <v>#NAME?</v>
      </c>
    </row>
    <row r="65" spans="4:81" ht="12.75" hidden="1">
      <c r="D65"/>
      <c r="E65"/>
      <c r="F65"/>
      <c r="G65"/>
      <c r="H65" t="e">
        <f>MyIF(('[3]Раздел 7000'!K20='[3]Раздел 7000'!AB20+'[3]Раздел 7000'!AN20+'[3]Раздел 7000'!BF20+'[3]Раздел 7000'!BX20+'[3]Раздел 7000'!CP20)*('[3]Раздел 7000'!K20='[3]Раздел 7000'!G20+'[3]Раздел 7000'!H20+'[3]Раздел 7000'!I20+'[3]Раздел 7000'!J20))</f>
        <v>#NAME?</v>
      </c>
      <c r="I65"/>
      <c r="J65"/>
      <c r="K65" t="e">
        <f>MyIF(('[3]Раздел 7000'!O20='[3]Раздел 7000'!M20+'[3]Раздел 7000'!N20)*('[3]Раздел 7000'!O20='[3]Раздел 7000'!AF20+'[3]Раздел 7000'!AR20+'[3]Раздел 7000'!BJ20+'[3]Раздел 7000'!CB20+'[3]Раздел 7000'!CT20))</f>
        <v>#NAME?</v>
      </c>
      <c r="L65" t="e">
        <f>MyIF(('[3]Раздел 7000'!P20='[3]Раздел 7000'!AG20+'[3]Раздел 7000'!AS20+'[3]Раздел 7000'!BK20+'[3]Раздел 7000'!CC20+'[3]Раздел 7000'!CU20)*('[3]Раздел 7000'!P20='[3]Раздел 7000'!K20+'[3]Раздел 7000'!O20))</f>
        <v>#NAME?</v>
      </c>
      <c r="M65"/>
      <c r="N65"/>
      <c r="O65"/>
      <c r="P65" t="e">
        <f>MyIF(('[3]Раздел 7000'!U20='[3]Раздел 7000'!R20+'[3]Раздел 7000'!S20+'[3]Раздел 7000'!T20)*('[3]Раздел 7000'!U20='[3]Раздел 7000'!AX20+'[3]Раздел 7000'!BP20+'[3]Раздел 7000'!CH20+'[3]Раздел 7000'!CZ20))</f>
        <v>#NAME?</v>
      </c>
      <c r="Q65" t="e">
        <f>MyIF(('[3]Раздел 7000'!V20='[3]Раздел 7000'!AG20+'[3]Раздел 7000'!BQ20+'[3]Раздел 7000'!CI20+'[3]Раздел 7000'!DA20+'[3]Раздел 7000'!AY20)*('[3]Раздел 7000'!V20='[3]Раздел 7000'!P20+'[3]Раздел 7000'!U20))</f>
        <v>#NAME?</v>
      </c>
      <c r="R65"/>
      <c r="S65"/>
      <c r="T65"/>
      <c r="U65" t="e">
        <f>MyIF(('[3]Раздел 7000'!AB20='[3]Раздел 7000'!Y20+'[3]Раздел 7000'!Z20+'[3]Раздел 7000'!AA20))</f>
        <v>#NAME?</v>
      </c>
      <c r="V65"/>
      <c r="W65"/>
      <c r="X65" t="e">
        <f>MyIF(('[3]Раздел 7000'!AF20='[3]Раздел 7000'!AD20+'[3]Раздел 7000'!AE20))</f>
        <v>#NAME?</v>
      </c>
      <c r="Y65" t="e">
        <f>MyIF(('[3]Раздел 7000'!AG20='[3]Раздел 7000'!AB20+'[3]Раздел 7000'!AF20))</f>
        <v>#NAME?</v>
      </c>
      <c r="Z65"/>
      <c r="AA65"/>
      <c r="AB65"/>
      <c r="AC65"/>
      <c r="AD65" t="e">
        <f>MyIF(('[3]Раздел 7000'!AN20='[3]Раздел 7000'!AJ20+'[3]Раздел 7000'!AK20+'[3]Раздел 7000'!AL20+'[3]Раздел 7000'!AM20))</f>
        <v>#NAME?</v>
      </c>
      <c r="AE65"/>
      <c r="AF65"/>
      <c r="AG65" t="e">
        <f>MyIF(('[3]Раздел 7000'!AR20='[3]Раздел 7000'!AP20+'[3]Раздел 7000'!AQ20))</f>
        <v>#NAME?</v>
      </c>
      <c r="AH65" t="e">
        <f>MyIF(('[3]Раздел 7000'!AS20='[3]Раздел 7000'!AN20+'[3]Раздел 7000'!AR20))</f>
        <v>#NAME?</v>
      </c>
      <c r="AI65"/>
      <c r="AJ65"/>
      <c r="AK65"/>
      <c r="AL65" t="e">
        <f>MyIF(('[3]Раздел 7000'!AX20='[3]Раздел 7000'!AU20+'[3]Раздел 7000'!AV20+'[3]Раздел 7000'!AW20))</f>
        <v>#NAME?</v>
      </c>
      <c r="AM65" t="e">
        <f>MyIF(('[3]Раздел 7000'!AY20='[3]Раздел 7000'!AS20+'[3]Раздел 7000'!AX20))</f>
        <v>#NAME?</v>
      </c>
      <c r="AN65"/>
      <c r="AO65"/>
      <c r="AP65"/>
      <c r="AQ65"/>
      <c r="AR65" t="e">
        <f>MyIF(('[3]Раздел 7000'!BF20='[3]Раздел 7000'!BB20+'[3]Раздел 7000'!BC20+'[3]Раздел 7000'!BD20+'[3]Раздел 7000'!BE20))</f>
        <v>#NAME?</v>
      </c>
      <c r="AS65"/>
      <c r="AT65"/>
      <c r="AU65" t="e">
        <f>MyIF(('[3]Раздел 7000'!BJ20='[3]Раздел 7000'!BH20+'[3]Раздел 7000'!BI20))</f>
        <v>#NAME?</v>
      </c>
      <c r="AV65" t="e">
        <f>MyIF(('[3]Раздел 7000'!BK20='[3]Раздел 7000'!BF20+'[3]Раздел 7000'!BJ20))</f>
        <v>#NAME?</v>
      </c>
      <c r="AW65"/>
      <c r="AX65"/>
      <c r="AY65"/>
      <c r="AZ65" t="e">
        <f>MyIF(('[3]Раздел 7000'!BP20='[3]Раздел 7000'!BM20+'[3]Раздел 7000'!BN20+'[3]Раздел 7000'!BO20))</f>
        <v>#NAME?</v>
      </c>
      <c r="BA65" t="e">
        <f>MyIF(('[3]Раздел 7000'!BQ20='[3]Раздел 7000'!BK20+'[3]Раздел 7000'!BP20))</f>
        <v>#NAME?</v>
      </c>
      <c r="BB65"/>
      <c r="BC65"/>
      <c r="BD65"/>
      <c r="BE65"/>
      <c r="BF65" t="e">
        <f>MyIF(('[3]Раздел 7000'!BX20='[3]Раздел 7000'!BT20+'[3]Раздел 7000'!BU20+'[3]Раздел 7000'!BV20+'[3]Раздел 7000'!BW20))</f>
        <v>#NAME?</v>
      </c>
      <c r="BG65"/>
      <c r="BH65"/>
      <c r="BI65" t="e">
        <f>MyIF(('[3]Раздел 7000'!CB20='[3]Раздел 7000'!BZ20+'[3]Раздел 7000'!CA20))</f>
        <v>#NAME?</v>
      </c>
      <c r="BJ65" t="e">
        <f>MyIF(('[3]Раздел 7000'!CC20='[3]Раздел 7000'!BX20+'[3]Раздел 7000'!CB20))</f>
        <v>#NAME?</v>
      </c>
      <c r="BK65"/>
      <c r="BL65"/>
      <c r="BM65"/>
      <c r="BN65" t="e">
        <f>MyIF(('[3]Раздел 7000'!CH20='[3]Раздел 7000'!CE20+'[3]Раздел 7000'!CF20+'[3]Раздел 7000'!CG20))</f>
        <v>#NAME?</v>
      </c>
      <c r="BO65" t="e">
        <f>MyIF(('[3]Раздел 7000'!CI20='[3]Раздел 7000'!CC20+'[3]Раздел 7000'!CH20))</f>
        <v>#NAME?</v>
      </c>
      <c r="BP65"/>
      <c r="BQ65"/>
      <c r="BR65"/>
      <c r="BS65"/>
      <c r="BT65" t="e">
        <f>MyIF(('[3]Раздел 7000'!CP20='[3]Раздел 7000'!CL20+'[3]Раздел 7000'!CM20+'[3]Раздел 7000'!CN20+'[3]Раздел 7000'!CO20))</f>
        <v>#NAME?</v>
      </c>
      <c r="BU65"/>
      <c r="BV65"/>
      <c r="BW65" t="e">
        <f>MyIF(('[3]Раздел 7000'!CT20='[3]Раздел 7000'!CR20+'[3]Раздел 7000'!CS20))</f>
        <v>#NAME?</v>
      </c>
      <c r="BX65" t="e">
        <f>MyIF(('[3]Раздел 7000'!CU20='[3]Раздел 7000'!CP20+'[3]Раздел 7000'!CT20))</f>
        <v>#NAME?</v>
      </c>
      <c r="BY65"/>
      <c r="BZ65"/>
      <c r="CA65"/>
      <c r="CB65" t="e">
        <f>MyIF(('[3]Раздел 7000'!CZ20='[3]Раздел 7000'!CW20+'[3]Раздел 7000'!CX20+'[3]Раздел 7000'!CY20))</f>
        <v>#NAME?</v>
      </c>
      <c r="CC65" t="e">
        <f>MyIF(('[3]Раздел 7000'!DA20='[3]Раздел 7000'!CU20+'[3]Раздел 7000'!CZ20))</f>
        <v>#NAME?</v>
      </c>
    </row>
    <row r="66" spans="4:81" ht="12.75" hidden="1">
      <c r="D66"/>
      <c r="E66"/>
      <c r="F66"/>
      <c r="G66"/>
      <c r="H66" t="e">
        <f>MyIF(('[3]Раздел 7000'!K21='[3]Раздел 7000'!AB21+'[3]Раздел 7000'!AN21+'[3]Раздел 7000'!BF21+'[3]Раздел 7000'!BX21+'[3]Раздел 7000'!CP21)*('[3]Раздел 7000'!K21='[3]Раздел 7000'!G21+'[3]Раздел 7000'!H21+'[3]Раздел 7000'!I21+'[3]Раздел 7000'!J21))</f>
        <v>#NAME?</v>
      </c>
      <c r="I66"/>
      <c r="J66"/>
      <c r="K66" t="e">
        <f>MyIF(('[3]Раздел 7000'!O21='[3]Раздел 7000'!M21+'[3]Раздел 7000'!N21)*('[3]Раздел 7000'!O21='[3]Раздел 7000'!AF21+'[3]Раздел 7000'!AR21+'[3]Раздел 7000'!BJ21+'[3]Раздел 7000'!CB21+'[3]Раздел 7000'!CT21))</f>
        <v>#NAME?</v>
      </c>
      <c r="L66" t="e">
        <f>MyIF(('[3]Раздел 7000'!P21='[3]Раздел 7000'!AG21+'[3]Раздел 7000'!AS21+'[3]Раздел 7000'!BK21+'[3]Раздел 7000'!CC21+'[3]Раздел 7000'!CU21)*('[3]Раздел 7000'!P21='[3]Раздел 7000'!K21+'[3]Раздел 7000'!O21))</f>
        <v>#NAME?</v>
      </c>
      <c r="M66"/>
      <c r="N66"/>
      <c r="O66"/>
      <c r="P66" t="e">
        <f>MyIF(('[3]Раздел 7000'!U21='[3]Раздел 7000'!R21+'[3]Раздел 7000'!S21+'[3]Раздел 7000'!T21)*('[3]Раздел 7000'!U21='[3]Раздел 7000'!AX21+'[3]Раздел 7000'!BP21+'[3]Раздел 7000'!CH21+'[3]Раздел 7000'!CZ21))</f>
        <v>#NAME?</v>
      </c>
      <c r="Q66" t="e">
        <f>MyIF(('[3]Раздел 7000'!V21='[3]Раздел 7000'!AG21+'[3]Раздел 7000'!AY21+'[3]Раздел 7000'!BQ21+'[3]Раздел 7000'!CI21+'[3]Раздел 7000'!DA21)*('[3]Раздел 7000'!V21='[3]Раздел 7000'!P21+'[3]Раздел 7000'!U21))</f>
        <v>#NAME?</v>
      </c>
      <c r="R66"/>
      <c r="S66"/>
      <c r="T66"/>
      <c r="U66" t="e">
        <f>MyIF(('[3]Раздел 7000'!AB21='[3]Раздел 7000'!Y21+'[3]Раздел 7000'!Z21+'[3]Раздел 7000'!AA21))</f>
        <v>#NAME?</v>
      </c>
      <c r="V66"/>
      <c r="W66"/>
      <c r="X66" t="e">
        <f>MyIF(('[3]Раздел 7000'!AF21='[3]Раздел 7000'!AD21+'[3]Раздел 7000'!AE21))</f>
        <v>#NAME?</v>
      </c>
      <c r="Y66" t="e">
        <f>MyIF(('[3]Раздел 7000'!AG21='[3]Раздел 7000'!AB21+'[3]Раздел 7000'!AF21))</f>
        <v>#NAME?</v>
      </c>
      <c r="Z66"/>
      <c r="AA66"/>
      <c r="AB66"/>
      <c r="AC66"/>
      <c r="AD66" t="e">
        <f>MyIF(('[3]Раздел 7000'!AN21='[3]Раздел 7000'!AJ21+'[3]Раздел 7000'!AK21+'[3]Раздел 7000'!AL21+'[3]Раздел 7000'!AM21))</f>
        <v>#NAME?</v>
      </c>
      <c r="AE66"/>
      <c r="AF66"/>
      <c r="AG66" t="e">
        <f>MyIF(('[3]Раздел 7000'!AR21='[3]Раздел 7000'!AP21+'[3]Раздел 7000'!AQ21))</f>
        <v>#NAME?</v>
      </c>
      <c r="AH66" t="e">
        <f>MyIF(('[3]Раздел 7000'!AS21='[3]Раздел 7000'!AN21+'[3]Раздел 7000'!AR21))</f>
        <v>#NAME?</v>
      </c>
      <c r="AI66"/>
      <c r="AJ66"/>
      <c r="AK66"/>
      <c r="AL66" t="e">
        <f>MyIF(('[3]Раздел 7000'!AX21='[3]Раздел 7000'!AU21+'[3]Раздел 7000'!AV21+'[3]Раздел 7000'!AW21))</f>
        <v>#NAME?</v>
      </c>
      <c r="AM66" t="e">
        <f>MyIF(('[3]Раздел 7000'!AY21='[3]Раздел 7000'!AS21+'[3]Раздел 7000'!AX21))</f>
        <v>#NAME?</v>
      </c>
      <c r="AN66"/>
      <c r="AO66"/>
      <c r="AP66"/>
      <c r="AQ66"/>
      <c r="AR66" t="e">
        <f>MyIF(('[3]Раздел 7000'!BF21='[3]Раздел 7000'!BB21+'[3]Раздел 7000'!BC21+'[3]Раздел 7000'!BD21+'[3]Раздел 7000'!BE21))</f>
        <v>#NAME?</v>
      </c>
      <c r="AS66"/>
      <c r="AT66"/>
      <c r="AU66" t="e">
        <f>MyIF(('[3]Раздел 7000'!BJ21='[3]Раздел 7000'!BH21+'[3]Раздел 7000'!BI21))</f>
        <v>#NAME?</v>
      </c>
      <c r="AV66" t="e">
        <f>MyIF(('[3]Раздел 7000'!BK21='[3]Раздел 7000'!BF21+'[3]Раздел 7000'!BJ21))</f>
        <v>#NAME?</v>
      </c>
      <c r="AW66"/>
      <c r="AX66"/>
      <c r="AY66"/>
      <c r="AZ66" t="e">
        <f>MyIF(('[3]Раздел 7000'!BP21='[3]Раздел 7000'!BM21+'[3]Раздел 7000'!BN21+'[3]Раздел 7000'!BO21))</f>
        <v>#NAME?</v>
      </c>
      <c r="BA66" t="e">
        <f>MyIF(('[3]Раздел 7000'!BQ21='[3]Раздел 7000'!BK21+'[3]Раздел 7000'!BP21))</f>
        <v>#NAME?</v>
      </c>
      <c r="BB66"/>
      <c r="BC66"/>
      <c r="BD66"/>
      <c r="BE66"/>
      <c r="BF66" t="e">
        <f>MyIF(('[3]Раздел 7000'!BX21='[3]Раздел 7000'!BT21+'[3]Раздел 7000'!BU21+'[3]Раздел 7000'!BV21+'[3]Раздел 7000'!BW21))</f>
        <v>#NAME?</v>
      </c>
      <c r="BG66"/>
      <c r="BH66"/>
      <c r="BI66" t="e">
        <f>MyIF(('[3]Раздел 7000'!CB21='[3]Раздел 7000'!BZ21+'[3]Раздел 7000'!CA21))</f>
        <v>#NAME?</v>
      </c>
      <c r="BJ66" t="e">
        <f>MyIF(('[3]Раздел 7000'!CC21='[3]Раздел 7000'!BX21+'[3]Раздел 7000'!CB21))</f>
        <v>#NAME?</v>
      </c>
      <c r="BK66"/>
      <c r="BL66"/>
      <c r="BM66"/>
      <c r="BN66" t="e">
        <f>MyIF(('[3]Раздел 7000'!CH21='[3]Раздел 7000'!CE21+'[3]Раздел 7000'!CF21+'[3]Раздел 7000'!CG21))</f>
        <v>#NAME?</v>
      </c>
      <c r="BO66" t="e">
        <f>MyIF(('[3]Раздел 7000'!CI21='[3]Раздел 7000'!CC21+'[3]Раздел 7000'!CH21))</f>
        <v>#NAME?</v>
      </c>
      <c r="BP66"/>
      <c r="BQ66"/>
      <c r="BR66"/>
      <c r="BS66"/>
      <c r="BT66" t="e">
        <f>MyIF(('[3]Раздел 7000'!CP21='[3]Раздел 7000'!CL21+'[3]Раздел 7000'!CM21+'[3]Раздел 7000'!CN21+'[3]Раздел 7000'!CO21))</f>
        <v>#NAME?</v>
      </c>
      <c r="BU66"/>
      <c r="BV66"/>
      <c r="BW66" t="e">
        <f>MyIF(('[3]Раздел 7000'!CT21='[3]Раздел 7000'!CR21+'[3]Раздел 7000'!CS21))</f>
        <v>#NAME?</v>
      </c>
      <c r="BX66" t="e">
        <f>MyIF(('[3]Раздел 7000'!CU21='[3]Раздел 7000'!CP21+'[3]Раздел 7000'!CT21))</f>
        <v>#NAME?</v>
      </c>
      <c r="BY66"/>
      <c r="BZ66"/>
      <c r="CA66"/>
      <c r="CB66" t="e">
        <f>MyIF(('[3]Раздел 7000'!CZ21='[3]Раздел 7000'!CW21+'[3]Раздел 7000'!CX21+'[3]Раздел 7000'!CY21))</f>
        <v>#NAME?</v>
      </c>
      <c r="CC66" t="e">
        <f>MyIF(('[3]Раздел 7000'!DA21='[3]Раздел 7000'!CU21+'[3]Раздел 7000'!CZ21))</f>
        <v>#NAME?</v>
      </c>
    </row>
    <row r="67" spans="4:81" ht="12.75" hidden="1">
      <c r="D67"/>
      <c r="E67"/>
      <c r="F67"/>
      <c r="G67"/>
      <c r="H67" t="e">
        <f>MyIF(('[3]Раздел 7000'!K22='[3]Раздел 7000'!AB22+'[3]Раздел 7000'!AN22+'[3]Раздел 7000'!BF22+'[3]Раздел 7000'!BX22+'[3]Раздел 7000'!CP22)*('[3]Раздел 7000'!K22='[3]Раздел 7000'!G22+'[3]Раздел 7000'!H22+'[3]Раздел 7000'!I22+'[3]Раздел 7000'!J22))</f>
        <v>#NAME?</v>
      </c>
      <c r="I67"/>
      <c r="J67"/>
      <c r="K67" t="e">
        <f>MyIF(('[3]Раздел 7000'!O22='[3]Раздел 7000'!M22+'[3]Раздел 7000'!N22)*('[3]Раздел 7000'!O22='[3]Раздел 7000'!AF22+'[3]Раздел 7000'!AR22+'[3]Раздел 7000'!BJ22+'[3]Раздел 7000'!CB22+'[3]Раздел 7000'!CT22))</f>
        <v>#NAME?</v>
      </c>
      <c r="L67" t="e">
        <f>MyIF(('[3]Раздел 7000'!P22='[3]Раздел 7000'!AG22+'[3]Раздел 7000'!AS22+'[3]Раздел 7000'!BK22+'[3]Раздел 7000'!CC22+'[3]Раздел 7000'!CU22)*('[3]Раздел 7000'!P22='[3]Раздел 7000'!K22+'[3]Раздел 7000'!O22))</f>
        <v>#NAME?</v>
      </c>
      <c r="M67"/>
      <c r="N67"/>
      <c r="O67"/>
      <c r="P67" t="e">
        <f>MyIF(('[3]Раздел 7000'!U22='[3]Раздел 7000'!R22+'[3]Раздел 7000'!S22+'[3]Раздел 7000'!T22)*('[3]Раздел 7000'!U22='[3]Раздел 7000'!AX22+'[3]Раздел 7000'!BP22+'[3]Раздел 7000'!CH22+'[3]Раздел 7000'!CZ22))</f>
        <v>#NAME?</v>
      </c>
      <c r="Q67" t="e">
        <f>MyIF(('[3]Раздел 7000'!V22='[3]Раздел 7000'!AG22+'[3]Раздел 7000'!AY22+'[3]Раздел 7000'!BQ22+'[3]Раздел 7000'!CI22+'[3]Раздел 7000'!DA22)*('[3]Раздел 7000'!V22='[3]Раздел 7000'!P22+'[3]Раздел 7000'!U22))</f>
        <v>#NAME?</v>
      </c>
      <c r="R67"/>
      <c r="S67"/>
      <c r="T67"/>
      <c r="U67" t="e">
        <f>MyIF(('[3]Раздел 7000'!AB22='[3]Раздел 7000'!Y22+'[3]Раздел 7000'!Z22+'[3]Раздел 7000'!AA22))</f>
        <v>#NAME?</v>
      </c>
      <c r="V67"/>
      <c r="W67"/>
      <c r="X67" t="e">
        <f>MyIF(('[3]Раздел 7000'!AF22='[3]Раздел 7000'!AD22+'[3]Раздел 7000'!AE22))</f>
        <v>#NAME?</v>
      </c>
      <c r="Y67" t="e">
        <f>MyIF(('[3]Раздел 7000'!AG22='[3]Раздел 7000'!AB22+'[3]Раздел 7000'!AF22))</f>
        <v>#NAME?</v>
      </c>
      <c r="Z67"/>
      <c r="AA67"/>
      <c r="AB67"/>
      <c r="AC67"/>
      <c r="AD67" t="e">
        <f>MyIF(('[3]Раздел 7000'!AN22='[3]Раздел 7000'!AJ22+'[3]Раздел 7000'!AK22+'[3]Раздел 7000'!AL22+'[3]Раздел 7000'!AM22))</f>
        <v>#NAME?</v>
      </c>
      <c r="AE67"/>
      <c r="AF67"/>
      <c r="AG67" t="e">
        <f>MyIF(('[3]Раздел 7000'!AR22='[3]Раздел 7000'!AP22+'[3]Раздел 7000'!AQ22))</f>
        <v>#NAME?</v>
      </c>
      <c r="AH67" t="e">
        <f>MyIF(('[3]Раздел 7000'!AS22='[3]Раздел 7000'!AN22+'[3]Раздел 7000'!AR22))</f>
        <v>#NAME?</v>
      </c>
      <c r="AI67"/>
      <c r="AJ67"/>
      <c r="AK67"/>
      <c r="AL67" t="e">
        <f>MyIF(('[3]Раздел 7000'!AX22='[3]Раздел 7000'!AU22+'[3]Раздел 7000'!AV22+'[3]Раздел 7000'!AW22))</f>
        <v>#NAME?</v>
      </c>
      <c r="AM67" t="e">
        <f>MyIF(('[3]Раздел 7000'!AY22='[3]Раздел 7000'!AS22+'[3]Раздел 7000'!AX22))</f>
        <v>#NAME?</v>
      </c>
      <c r="AN67"/>
      <c r="AO67"/>
      <c r="AP67"/>
      <c r="AQ67"/>
      <c r="AR67" t="e">
        <f>MyIF(('[3]Раздел 7000'!BF22='[3]Раздел 7000'!BB22+'[3]Раздел 7000'!BC22+'[3]Раздел 7000'!BD22+'[3]Раздел 7000'!BE22))</f>
        <v>#NAME?</v>
      </c>
      <c r="AS67"/>
      <c r="AT67"/>
      <c r="AU67" t="e">
        <f>MyIF(('[3]Раздел 7000'!BJ22='[3]Раздел 7000'!BH22+'[3]Раздел 7000'!BI22))</f>
        <v>#NAME?</v>
      </c>
      <c r="AV67" t="e">
        <f>MyIF(('[3]Раздел 7000'!BK22='[3]Раздел 7000'!BF22+'[3]Раздел 7000'!BJ22))</f>
        <v>#NAME?</v>
      </c>
      <c r="AW67"/>
      <c r="AX67"/>
      <c r="AY67"/>
      <c r="AZ67" t="e">
        <f>MyIF(('[3]Раздел 7000'!BP22='[3]Раздел 7000'!BM22+'[3]Раздел 7000'!BN22+'[3]Раздел 7000'!BO22))</f>
        <v>#NAME?</v>
      </c>
      <c r="BA67" t="e">
        <f>MyIF(('[3]Раздел 7000'!BQ22='[3]Раздел 7000'!BK22+'[3]Раздел 7000'!BP22))</f>
        <v>#NAME?</v>
      </c>
      <c r="BB67"/>
      <c r="BC67"/>
      <c r="BD67"/>
      <c r="BE67"/>
      <c r="BF67" t="e">
        <f>MyIF(('[3]Раздел 7000'!BX22='[3]Раздел 7000'!BT22+'[3]Раздел 7000'!BU22+'[3]Раздел 7000'!BV22+'[3]Раздел 7000'!BW22))</f>
        <v>#NAME?</v>
      </c>
      <c r="BG67"/>
      <c r="BH67"/>
      <c r="BI67" t="e">
        <f>MyIF(('[3]Раздел 7000'!CB22='[3]Раздел 7000'!BZ22+'[3]Раздел 7000'!CA22))</f>
        <v>#NAME?</v>
      </c>
      <c r="BJ67" t="e">
        <f>MyIF(('[3]Раздел 7000'!CC22='[3]Раздел 7000'!BX22+'[3]Раздел 7000'!CB22))</f>
        <v>#NAME?</v>
      </c>
      <c r="BK67"/>
      <c r="BL67"/>
      <c r="BM67"/>
      <c r="BN67" t="e">
        <f>MyIF(('[3]Раздел 7000'!CH22='[3]Раздел 7000'!CE22+'[3]Раздел 7000'!CF22+'[3]Раздел 7000'!CG22))</f>
        <v>#NAME?</v>
      </c>
      <c r="BO67" t="e">
        <f>MyIF(('[3]Раздел 7000'!CI22='[3]Раздел 7000'!CC22+'[3]Раздел 7000'!CH22))</f>
        <v>#NAME?</v>
      </c>
      <c r="BP67"/>
      <c r="BQ67"/>
      <c r="BR67"/>
      <c r="BS67"/>
      <c r="BT67" t="e">
        <f>MyIF(('[3]Раздел 7000'!CP22='[3]Раздел 7000'!CL22+'[3]Раздел 7000'!CM22+'[3]Раздел 7000'!CN22+'[3]Раздел 7000'!CO22))</f>
        <v>#NAME?</v>
      </c>
      <c r="BU67"/>
      <c r="BV67"/>
      <c r="BW67" t="e">
        <f>MyIF(('[3]Раздел 7000'!CT22='[3]Раздел 7000'!CR22+'[3]Раздел 7000'!CS22))</f>
        <v>#NAME?</v>
      </c>
      <c r="BX67" t="e">
        <f>MyIF(('[3]Раздел 7000'!CU22='[3]Раздел 7000'!CP22+'[3]Раздел 7000'!CT22))</f>
        <v>#NAME?</v>
      </c>
      <c r="BY67"/>
      <c r="BZ67"/>
      <c r="CA67"/>
      <c r="CB67" t="e">
        <f>MyIF(('[3]Раздел 7000'!CZ22='[3]Раздел 7000'!CW22+'[3]Раздел 7000'!CX22+'[3]Раздел 7000'!CY22))</f>
        <v>#NAME?</v>
      </c>
      <c r="CC67" t="e">
        <f>MyIF(('[3]Раздел 7000'!DA22='[3]Раздел 7000'!CU22+'[3]Раздел 7000'!CZ22))</f>
        <v>#NAME?</v>
      </c>
    </row>
    <row r="68" spans="4:81" ht="12.75" hidden="1">
      <c r="D68" t="e">
        <f>MyIF(('[3]Раздел 7000'!G23='[3]Раздел 7000'!G24+'[3]Раздел 7000'!G28+'[3]Раздел 7000'!G29))</f>
        <v>#NAME?</v>
      </c>
      <c r="E68" t="e">
        <f>MyIF(('[3]Раздел 7000'!H23='[3]Раздел 7000'!H24+'[3]Раздел 7000'!H28+'[3]Раздел 7000'!H29))</f>
        <v>#NAME?</v>
      </c>
      <c r="F68" t="e">
        <f>MyIF(('[3]Раздел 7000'!I23='[3]Раздел 7000'!I24+'[3]Раздел 7000'!I28+'[3]Раздел 7000'!I29))</f>
        <v>#NAME?</v>
      </c>
      <c r="G68" t="e">
        <f>MyIF(('[3]Раздел 7000'!J23='[3]Раздел 7000'!J24+'[3]Раздел 7000'!J28+'[3]Раздел 7000'!J29))</f>
        <v>#NAME?</v>
      </c>
      <c r="H68" t="e">
        <f>MyIF(('[3]Раздел 7000'!K23='[3]Раздел 7000'!K24+'[3]Раздел 7000'!K28+'[3]Раздел 7000'!K29)*('[3]Раздел 7000'!K23='[3]Раздел 7000'!G23+'[3]Раздел 7000'!H23+'[3]Раздел 7000'!I23+'[3]Раздел 7000'!J23)*('[3]Раздел 7000'!K23='[3]Раздел 7000'!AB23+'[3]Раздел 7000'!AN23+'[3]Раздел 7000'!BF23+'[3]Раздел 7000'!BX23+'[3]Раздел 7000'!CP23))</f>
        <v>#NAME?</v>
      </c>
      <c r="I68" t="e">
        <f>MyIF(('[3]Раздел 7000'!M23='[3]Раздел 7000'!M24+'[3]Раздел 7000'!M28+'[3]Раздел 7000'!M29))</f>
        <v>#NAME?</v>
      </c>
      <c r="J68" t="e">
        <f>MyIF(('[3]Раздел 7000'!N23='[3]Раздел 7000'!N24+'[3]Раздел 7000'!N28+'[3]Раздел 7000'!N29))</f>
        <v>#NAME?</v>
      </c>
      <c r="K68" t="e">
        <f>MyIF(('[3]Раздел 7000'!O23='[3]Раздел 7000'!O24+'[3]Раздел 7000'!O28+'[3]Раздел 7000'!O29)*('[3]Раздел 7000'!O23='[3]Раздел 7000'!M23+'[3]Раздел 7000'!N23)*('[3]Раздел 7000'!O23='[3]Раздел 7000'!AF23+'[3]Раздел 7000'!AR23+'[3]Раздел 7000'!BJ23+'[3]Раздел 7000'!CB23+'[3]Раздел 7000'!CT23))</f>
        <v>#NAME?</v>
      </c>
      <c r="L68" t="e">
        <f>MyIF(('[3]Раздел 7000'!P23='[3]Раздел 7000'!AG23+'[3]Раздел 7000'!AS23+'[3]Раздел 7000'!BK23+'[3]Раздел 7000'!CC23+'[3]Раздел 7000'!CU23)*('[3]Раздел 7000'!P23='[3]Раздел 7000'!K23+'[3]Раздел 7000'!O23)*('[3]Раздел 7000'!P23='[3]Раздел 7000'!P24+'[3]Раздел 7000'!P28+'[3]Раздел 7000'!P29))</f>
        <v>#NAME?</v>
      </c>
      <c r="M68" t="e">
        <f>MyIF(('[3]Раздел 7000'!R23='[3]Раздел 7000'!R24+'[3]Раздел 7000'!R28+'[3]Раздел 7000'!R29))</f>
        <v>#NAME?</v>
      </c>
      <c r="N68" t="e">
        <f>MyIF(('[3]Раздел 7000'!S23='[3]Раздел 7000'!S24+'[3]Раздел 7000'!S28+'[3]Раздел 7000'!S29))</f>
        <v>#NAME?</v>
      </c>
      <c r="O68" t="e">
        <f>MyIF(('[3]Раздел 7000'!T23='[3]Раздел 7000'!T24+'[3]Раздел 7000'!T28+'[3]Раздел 7000'!T29))</f>
        <v>#NAME?</v>
      </c>
      <c r="P68" t="e">
        <f>MyIF(('[3]Раздел 7000'!U23='[3]Раздел 7000'!U24+'[3]Раздел 7000'!U28+'[3]Раздел 7000'!U29)*('[3]Раздел 7000'!U23='[3]Раздел 7000'!R23+'[3]Раздел 7000'!S23+'[3]Раздел 7000'!T23)*('[3]Раздел 7000'!U23='[3]Раздел 7000'!AX23+'[3]Раздел 7000'!BP23+'[3]Раздел 7000'!CH23+'[3]Раздел 7000'!CZ23))</f>
        <v>#NAME?</v>
      </c>
      <c r="Q68" t="e">
        <f>MyIF(('[3]Раздел 7000'!V23='[3]Раздел 7000'!AG23+'[3]Раздел 7000'!AY23+'[3]Раздел 7000'!BQ23+'[3]Раздел 7000'!CI23+'[3]Раздел 7000'!DA23)*('[3]Раздел 7000'!V23='[3]Раздел 7000'!P23+'[3]Раздел 7000'!U23)*('[3]Раздел 7000'!V23='[3]Раздел 7000'!V24+'[3]Раздел 7000'!V28+'[3]Раздел 7000'!V29))</f>
        <v>#NAME?</v>
      </c>
      <c r="R68" t="e">
        <f>MyIF(('[3]Раздел 7000'!Y23='[3]Раздел 7000'!Y24+'[3]Раздел 7000'!Y28+'[3]Раздел 7000'!Y29))</f>
        <v>#NAME?</v>
      </c>
      <c r="S68" t="e">
        <f>MyIF(('[3]Раздел 7000'!Z23='[3]Раздел 7000'!Z24+'[3]Раздел 7000'!Z28+'[3]Раздел 7000'!Z29))</f>
        <v>#NAME?</v>
      </c>
      <c r="T68" t="e">
        <f>MyIF(('[3]Раздел 7000'!AA23='[3]Раздел 7000'!AA24+'[3]Раздел 7000'!AA28+'[3]Раздел 7000'!AA29))</f>
        <v>#NAME?</v>
      </c>
      <c r="U68" t="e">
        <f>MyIF(('[3]Раздел 7000'!AB23='[3]Раздел 7000'!AB24+'[3]Раздел 7000'!AB28+'[3]Раздел 7000'!AB29)*('[3]Раздел 7000'!AB23='[3]Раздел 7000'!Y23+'[3]Раздел 7000'!Z23+'[3]Раздел 7000'!AA23))</f>
        <v>#NAME?</v>
      </c>
      <c r="V68" t="e">
        <f>MyIF(('[3]Раздел 7000'!AD23='[3]Раздел 7000'!AD24+'[3]Раздел 7000'!AD28+'[3]Раздел 7000'!AD29))</f>
        <v>#NAME?</v>
      </c>
      <c r="W68" t="e">
        <f>MyIF(('[3]Раздел 7000'!AE23='[3]Раздел 7000'!AE24+'[3]Раздел 7000'!AE28+'[3]Раздел 7000'!AE29))</f>
        <v>#NAME?</v>
      </c>
      <c r="X68" t="e">
        <f>MyIF(('[3]Раздел 7000'!AF23='[3]Раздел 7000'!AF24+'[3]Раздел 7000'!AF28+'[3]Раздел 7000'!AF29)*('[3]Раздел 7000'!AF23='[3]Раздел 7000'!AD23+'[3]Раздел 7000'!AE23))</f>
        <v>#NAME?</v>
      </c>
      <c r="Y68" t="e">
        <f>MyIF(('[3]Раздел 7000'!AG23='[3]Раздел 7000'!AB23+'[3]Раздел 7000'!AF23)*('[3]Раздел 7000'!AG23='[3]Раздел 7000'!AG24+'[3]Раздел 7000'!AG28+'[3]Раздел 7000'!AG29))</f>
        <v>#NAME?</v>
      </c>
      <c r="Z68" t="e">
        <f>MyIF(('[3]Раздел 7000'!AJ23='[3]Раздел 7000'!AJ24+'[3]Раздел 7000'!AJ28+'[3]Раздел 7000'!AJ29))</f>
        <v>#NAME?</v>
      </c>
      <c r="AA68" t="e">
        <f>MyIF(('[3]Раздел 7000'!AK23='[3]Раздел 7000'!AK24+'[3]Раздел 7000'!AK28+'[3]Раздел 7000'!AK29))</f>
        <v>#NAME?</v>
      </c>
      <c r="AB68" t="e">
        <f>MyIF(('[3]Раздел 7000'!AL23='[3]Раздел 7000'!AL24+'[3]Раздел 7000'!AL28+'[3]Раздел 7000'!AL29))</f>
        <v>#NAME?</v>
      </c>
      <c r="AC68" t="e">
        <f>MyIF(('[3]Раздел 7000'!AM23='[3]Раздел 7000'!AM24+'[3]Раздел 7000'!AM28+'[3]Раздел 7000'!AM29))</f>
        <v>#NAME?</v>
      </c>
      <c r="AD68" t="e">
        <f>MyIF(('[3]Раздел 7000'!AN23='[3]Раздел 7000'!AN24+'[3]Раздел 7000'!AN28+'[3]Раздел 7000'!AN29)*('[3]Раздел 7000'!AN23='[3]Раздел 7000'!AJ23+'[3]Раздел 7000'!AK23+'[3]Раздел 7000'!AL23+'[3]Раздел 7000'!AM23))</f>
        <v>#NAME?</v>
      </c>
      <c r="AE68" t="e">
        <f>MyIF(('[3]Раздел 7000'!AP23='[3]Раздел 7000'!AP24+'[3]Раздел 7000'!AP28+'[3]Раздел 7000'!AP29))</f>
        <v>#NAME?</v>
      </c>
      <c r="AF68" t="e">
        <f>MyIF(('[3]Раздел 7000'!AQ23='[3]Раздел 7000'!AQ24+'[3]Раздел 7000'!AQ28+'[3]Раздел 7000'!AQ29))</f>
        <v>#NAME?</v>
      </c>
      <c r="AG68" t="e">
        <f>MyIF(('[3]Раздел 7000'!AR23='[3]Раздел 7000'!AR24+'[3]Раздел 7000'!AR28+'[3]Раздел 7000'!AR29)*('[3]Раздел 7000'!AR23='[3]Раздел 7000'!AP23+'[3]Раздел 7000'!AQ23))</f>
        <v>#NAME?</v>
      </c>
      <c r="AH68" t="e">
        <f>MyIF(('[3]Раздел 7000'!AS23='[3]Раздел 7000'!AN23+'[3]Раздел 7000'!AR23)*('[3]Раздел 7000'!AS23='[3]Раздел 7000'!AS24+'[3]Раздел 7000'!AS28+'[3]Раздел 7000'!AS29))</f>
        <v>#NAME?</v>
      </c>
      <c r="AI68" t="e">
        <f>MyIF(('[3]Раздел 7000'!AU23='[3]Раздел 7000'!AU24+'[3]Раздел 7000'!AU28+'[3]Раздел 7000'!AU29))</f>
        <v>#NAME?</v>
      </c>
      <c r="AJ68" t="e">
        <f>MyIF(('[3]Раздел 7000'!AV23='[3]Раздел 7000'!AV24+'[3]Раздел 7000'!AV28+'[3]Раздел 7000'!AV29))</f>
        <v>#NAME?</v>
      </c>
      <c r="AK68" t="e">
        <f>MyIF(('[3]Раздел 7000'!AW23='[3]Раздел 7000'!AW24+'[3]Раздел 7000'!AW28+'[3]Раздел 7000'!AW29))</f>
        <v>#NAME?</v>
      </c>
      <c r="AL68" t="e">
        <f>MyIF(('[3]Раздел 7000'!AX23='[3]Раздел 7000'!AX24+'[3]Раздел 7000'!AX28+'[3]Раздел 7000'!AX29)*('[3]Раздел 7000'!AX23='[3]Раздел 7000'!AU23+'[3]Раздел 7000'!AV23+'[3]Раздел 7000'!AW23))</f>
        <v>#NAME?</v>
      </c>
      <c r="AM68" t="e">
        <f>MyIF(('[3]Раздел 7000'!AY23='[3]Раздел 7000'!AS23+'[3]Раздел 7000'!AX23)*('[3]Раздел 7000'!AY23='[3]Раздел 7000'!AY24+'[3]Раздел 7000'!AY28+'[3]Раздел 7000'!AY29))</f>
        <v>#NAME?</v>
      </c>
      <c r="AN68" t="e">
        <f>MyIF(('[3]Раздел 7000'!BB23='[3]Раздел 7000'!BB24+'[3]Раздел 7000'!BB28+'[3]Раздел 7000'!BB29))</f>
        <v>#NAME?</v>
      </c>
      <c r="AO68" t="e">
        <f>MyIF(('[3]Раздел 7000'!BC23='[3]Раздел 7000'!BC24+'[3]Раздел 7000'!BC28+'[3]Раздел 7000'!BC29))</f>
        <v>#NAME?</v>
      </c>
      <c r="AP68" t="e">
        <f>MyIF(('[3]Раздел 7000'!BD23='[3]Раздел 7000'!BD24+'[3]Раздел 7000'!BD28+'[3]Раздел 7000'!BD29))</f>
        <v>#NAME?</v>
      </c>
      <c r="AQ68" t="e">
        <f>MyIF(('[3]Раздел 7000'!BE23='[3]Раздел 7000'!BE24+'[3]Раздел 7000'!BE28+'[3]Раздел 7000'!BE29))</f>
        <v>#NAME?</v>
      </c>
      <c r="AR68" t="e">
        <f>MyIF(('[3]Раздел 7000'!BF23='[3]Раздел 7000'!BF24+'[3]Раздел 7000'!BF28+'[3]Раздел 7000'!BF29)*('[3]Раздел 7000'!BF23='[3]Раздел 7000'!BB23+'[3]Раздел 7000'!BC23+'[3]Раздел 7000'!BD23+'[3]Раздел 7000'!BE23))</f>
        <v>#NAME?</v>
      </c>
      <c r="AS68" t="e">
        <f>MyIF(('[3]Раздел 7000'!BH23='[3]Раздел 7000'!BH24+'[3]Раздел 7000'!BH28+'[3]Раздел 7000'!BH29))</f>
        <v>#NAME?</v>
      </c>
      <c r="AT68" t="e">
        <f>MyIF(('[3]Раздел 7000'!BI23='[3]Раздел 7000'!BI24+'[3]Раздел 7000'!BI28+'[3]Раздел 7000'!BI29))</f>
        <v>#NAME?</v>
      </c>
      <c r="AU68" t="e">
        <f>MyIF(('[3]Раздел 7000'!BJ23='[3]Раздел 7000'!BJ24+'[3]Раздел 7000'!BJ28+'[3]Раздел 7000'!BJ29)*('[3]Раздел 7000'!BJ23='[3]Раздел 7000'!BH23+'[3]Раздел 7000'!BI23))</f>
        <v>#NAME?</v>
      </c>
      <c r="AV68" t="e">
        <f>MyIF(('[3]Раздел 7000'!BK23='[3]Раздел 7000'!BF23+'[3]Раздел 7000'!BJ23)*('[3]Раздел 7000'!BK23='[3]Раздел 7000'!BK24+'[3]Раздел 7000'!BK28+'[3]Раздел 7000'!BK29))</f>
        <v>#NAME?</v>
      </c>
      <c r="AW68" t="e">
        <f>MyIF(('[3]Раздел 7000'!BM23='[3]Раздел 7000'!BM24+'[3]Раздел 7000'!BM28+'[3]Раздел 7000'!BM29))</f>
        <v>#NAME?</v>
      </c>
      <c r="AX68" t="e">
        <f>MyIF(('[3]Раздел 7000'!BN23='[3]Раздел 7000'!BN24+'[3]Раздел 7000'!BN28+'[3]Раздел 7000'!BN29))</f>
        <v>#NAME?</v>
      </c>
      <c r="AY68" t="e">
        <f>MyIF(('[3]Раздел 7000'!BO23='[3]Раздел 7000'!BO24+'[3]Раздел 7000'!BO28+'[3]Раздел 7000'!BO29))</f>
        <v>#NAME?</v>
      </c>
      <c r="AZ68" t="e">
        <f>MyIF(('[3]Раздел 7000'!BP23='[3]Раздел 7000'!BP24+'[3]Раздел 7000'!BP28+'[3]Раздел 7000'!BP29)*('[3]Раздел 7000'!BP23='[3]Раздел 7000'!BM23+'[3]Раздел 7000'!BN23+'[3]Раздел 7000'!BO23))</f>
        <v>#NAME?</v>
      </c>
      <c r="BA68" t="e">
        <f>MyIF(('[3]Раздел 7000'!BQ23='[3]Раздел 7000'!BK23+'[3]Раздел 7000'!BP23)*('[3]Раздел 7000'!BQ23='[3]Раздел 7000'!BQ24+'[3]Раздел 7000'!BQ28+'[3]Раздел 7000'!BQ29))</f>
        <v>#NAME?</v>
      </c>
      <c r="BB68" t="e">
        <f>MyIF(('[3]Раздел 7000'!BT23='[3]Раздел 7000'!BT24+'[3]Раздел 7000'!BT28+'[3]Раздел 7000'!BT29))</f>
        <v>#NAME?</v>
      </c>
      <c r="BC68" t="e">
        <f>MyIF(('[3]Раздел 7000'!BU23='[3]Раздел 7000'!BU24+'[3]Раздел 7000'!BU28+'[3]Раздел 7000'!BU29))</f>
        <v>#NAME?</v>
      </c>
      <c r="BD68" t="e">
        <f>MyIF(('[3]Раздел 7000'!BV23='[3]Раздел 7000'!BV24+'[3]Раздел 7000'!BV28+'[3]Раздел 7000'!BV29))</f>
        <v>#NAME?</v>
      </c>
      <c r="BE68" t="e">
        <f>MyIF(('[3]Раздел 7000'!BW23='[3]Раздел 7000'!BW24+'[3]Раздел 7000'!BW28+'[3]Раздел 7000'!BW29))</f>
        <v>#NAME?</v>
      </c>
      <c r="BF68" t="e">
        <f>MyIF(('[3]Раздел 7000'!BX23='[3]Раздел 7000'!BX24+'[3]Раздел 7000'!BX28+'[3]Раздел 7000'!BX29)*('[3]Раздел 7000'!BX23='[3]Раздел 7000'!BT23+'[3]Раздел 7000'!BU23+'[3]Раздел 7000'!BV23+'[3]Раздел 7000'!BW23))</f>
        <v>#NAME?</v>
      </c>
      <c r="BG68" t="e">
        <f>MyIF(('[3]Раздел 7000'!BZ23='[3]Раздел 7000'!BZ24+'[3]Раздел 7000'!BZ28+'[3]Раздел 7000'!BZ29))</f>
        <v>#NAME?</v>
      </c>
      <c r="BH68" t="e">
        <f>MyIF(('[3]Раздел 7000'!CA23='[3]Раздел 7000'!CA24+'[3]Раздел 7000'!CA28+'[3]Раздел 7000'!CA29))</f>
        <v>#NAME?</v>
      </c>
      <c r="BI68" t="e">
        <f>MyIF(('[3]Раздел 7000'!CB23='[3]Раздел 7000'!CB24+'[3]Раздел 7000'!CB28+'[3]Раздел 7000'!CB29)*('[3]Раздел 7000'!CB23='[3]Раздел 7000'!BZ23+'[3]Раздел 7000'!CA23))</f>
        <v>#NAME?</v>
      </c>
      <c r="BJ68" t="e">
        <f>MyIF(('[3]Раздел 7000'!CC23='[3]Раздел 7000'!BX23+'[3]Раздел 7000'!CB23)*('[3]Раздел 7000'!CC23='[3]Раздел 7000'!CC24+'[3]Раздел 7000'!CC28+'[3]Раздел 7000'!CC29))</f>
        <v>#NAME?</v>
      </c>
      <c r="BK68" t="e">
        <f>MyIF(('[3]Раздел 7000'!CE23='[3]Раздел 7000'!CE24+'[3]Раздел 7000'!CE28+'[3]Раздел 7000'!CE29))</f>
        <v>#NAME?</v>
      </c>
      <c r="BL68" t="e">
        <f>MyIF(('[3]Раздел 7000'!CF23='[3]Раздел 7000'!CF24+'[3]Раздел 7000'!CF28+'[3]Раздел 7000'!CF29))</f>
        <v>#NAME?</v>
      </c>
      <c r="BM68" t="e">
        <f>MyIF(('[3]Раздел 7000'!CG23='[3]Раздел 7000'!CG24+'[3]Раздел 7000'!CG28+'[3]Раздел 7000'!CG29))</f>
        <v>#NAME?</v>
      </c>
      <c r="BN68" t="e">
        <f>MyIF(('[3]Раздел 7000'!CH23='[3]Раздел 7000'!CH24+'[3]Раздел 7000'!CH28+'[3]Раздел 7000'!CH29)*('[3]Раздел 7000'!CH23='[3]Раздел 7000'!CE23+'[3]Раздел 7000'!CF23+'[3]Раздел 7000'!CG23))</f>
        <v>#NAME?</v>
      </c>
      <c r="BO68" t="e">
        <f>MyIF(('[3]Раздел 7000'!CI23='[3]Раздел 7000'!CC23+'[3]Раздел 7000'!CH23)*('[3]Раздел 7000'!CI23='[3]Раздел 7000'!CI24+'[3]Раздел 7000'!CI28+'[3]Раздел 7000'!CI29))</f>
        <v>#NAME?</v>
      </c>
      <c r="BP68" t="e">
        <f>MyIF(('[3]Раздел 7000'!CL23='[3]Раздел 7000'!CL24+'[3]Раздел 7000'!CL28+'[3]Раздел 7000'!CL29))</f>
        <v>#NAME?</v>
      </c>
      <c r="BQ68" t="e">
        <f>MyIF(('[3]Раздел 7000'!CM23='[3]Раздел 7000'!CM24+'[3]Раздел 7000'!CM28+'[3]Раздел 7000'!CM29))</f>
        <v>#NAME?</v>
      </c>
      <c r="BR68" t="e">
        <f>MyIF(('[3]Раздел 7000'!CN23='[3]Раздел 7000'!CN24+'[3]Раздел 7000'!CN28+'[3]Раздел 7000'!CN29))</f>
        <v>#NAME?</v>
      </c>
      <c r="BS68" t="e">
        <f>MyIF(('[3]Раздел 7000'!CO23='[3]Раздел 7000'!CO24+'[3]Раздел 7000'!CO28+'[3]Раздел 7000'!CO29))</f>
        <v>#NAME?</v>
      </c>
      <c r="BT68" t="e">
        <f>MyIF(('[3]Раздел 7000'!CP23='[3]Раздел 7000'!CP24+'[3]Раздел 7000'!CP28+'[3]Раздел 7000'!CP29)*('[3]Раздел 7000'!CP23='[3]Раздел 7000'!CL23+'[3]Раздел 7000'!CM23+'[3]Раздел 7000'!CN23+'[3]Раздел 7000'!CO23))</f>
        <v>#NAME?</v>
      </c>
      <c r="BU68" t="e">
        <f>MyIF(('[3]Раздел 7000'!CR23='[3]Раздел 7000'!CR24+'[3]Раздел 7000'!CR28+'[3]Раздел 7000'!CR29))</f>
        <v>#NAME?</v>
      </c>
      <c r="BV68" t="e">
        <f>MyIF(('[3]Раздел 7000'!CS23='[3]Раздел 7000'!CS24+'[3]Раздел 7000'!CS28+'[3]Раздел 7000'!CS29))</f>
        <v>#NAME?</v>
      </c>
      <c r="BW68" t="e">
        <f>MyIF(('[3]Раздел 7000'!CT23='[3]Раздел 7000'!CT24+'[3]Раздел 7000'!CT28+'[3]Раздел 7000'!CT29)*('[3]Раздел 7000'!CT23='[3]Раздел 7000'!CR23+'[3]Раздел 7000'!CS23))</f>
        <v>#NAME?</v>
      </c>
      <c r="BX68" t="e">
        <f>MyIF(('[3]Раздел 7000'!CU23='[3]Раздел 7000'!CP23+'[3]Раздел 7000'!CT23)*('[3]Раздел 7000'!CU23='[3]Раздел 7000'!CU24+'[3]Раздел 7000'!CU28+'[3]Раздел 7000'!CU29))</f>
        <v>#NAME?</v>
      </c>
      <c r="BY68" t="e">
        <f>MyIF(('[3]Раздел 7000'!CW23='[3]Раздел 7000'!CW24+'[3]Раздел 7000'!CW28+'[3]Раздел 7000'!CW29))</f>
        <v>#NAME?</v>
      </c>
      <c r="BZ68" t="e">
        <f>MyIF(('[3]Раздел 7000'!CX23='[3]Раздел 7000'!CX24+'[3]Раздел 7000'!CX28+'[3]Раздел 7000'!CX29))</f>
        <v>#NAME?</v>
      </c>
      <c r="CA68" t="e">
        <f>MyIF(('[3]Раздел 7000'!CY23='[3]Раздел 7000'!CY24+'[3]Раздел 7000'!CY28+'[3]Раздел 7000'!CY29))</f>
        <v>#NAME?</v>
      </c>
      <c r="CB68" t="e">
        <f>MyIF(('[3]Раздел 7000'!CZ23='[3]Раздел 7000'!CZ24+'[3]Раздел 7000'!CZ28+'[3]Раздел 7000'!CZ29)*('[3]Раздел 7000'!CZ23='[3]Раздел 7000'!CW23+'[3]Раздел 7000'!CX23+'[3]Раздел 7000'!CY23))</f>
        <v>#NAME?</v>
      </c>
      <c r="CC68" t="e">
        <f>MyIF(('[3]Раздел 7000'!DA23='[3]Раздел 7000'!CU23+'[3]Раздел 7000'!CZ23)*('[3]Раздел 7000'!DA23='[3]Раздел 7000'!DA24+'[3]Раздел 7000'!DA28+'[3]Раздел 7000'!DA29))</f>
        <v>#NAME?</v>
      </c>
    </row>
    <row r="69" spans="4:81" ht="12.75" hidden="1">
      <c r="D69" t="e">
        <f>MyIF(('[3]Раздел 7000'!G24='[3]Раздел 7000'!G25+'[3]Раздел 7000'!G26+'[3]Раздел 7000'!G27))</f>
        <v>#NAME?</v>
      </c>
      <c r="E69" t="e">
        <f>MyIF(('[3]Раздел 7000'!H24='[3]Раздел 7000'!H25+'[3]Раздел 7000'!H26+'[3]Раздел 7000'!H27))</f>
        <v>#NAME?</v>
      </c>
      <c r="F69" t="e">
        <f>MyIF(('[3]Раздел 7000'!I24='[3]Раздел 7000'!I25+'[3]Раздел 7000'!I26+'[3]Раздел 7000'!I27))</f>
        <v>#NAME?</v>
      </c>
      <c r="G69" t="e">
        <f>MyIF(('[3]Раздел 7000'!J24='[3]Раздел 7000'!J25+'[3]Раздел 7000'!J26+'[3]Раздел 7000'!J27))</f>
        <v>#NAME?</v>
      </c>
      <c r="H69" t="e">
        <f>MyIF(('[3]Раздел 7000'!K24='[3]Раздел 7000'!K25+'[3]Раздел 7000'!K26+'[3]Раздел 7000'!K27)*('[3]Раздел 7000'!K24='[3]Раздел 7000'!G24+'[3]Раздел 7000'!H24+'[3]Раздел 7000'!I24+'[3]Раздел 7000'!J24)*('[3]Раздел 7000'!K24='[3]Раздел 7000'!AB24+'[3]Раздел 7000'!AN24+'[3]Раздел 7000'!BF24+'[3]Раздел 7000'!BX24+'[3]Раздел 7000'!CP24))</f>
        <v>#NAME?</v>
      </c>
      <c r="I69" t="e">
        <f>MyIF(('[3]Раздел 7000'!M24='[3]Раздел 7000'!M25+'[3]Раздел 7000'!M26+'[3]Раздел 7000'!M27))</f>
        <v>#NAME?</v>
      </c>
      <c r="J69" t="e">
        <f>MyIF(('[3]Раздел 7000'!N24='[3]Раздел 7000'!N25+'[3]Раздел 7000'!N26+'[3]Раздел 7000'!N27))</f>
        <v>#NAME?</v>
      </c>
      <c r="K69" t="e">
        <f>MyIF(('[3]Раздел 7000'!O24='[3]Раздел 7000'!O25+'[3]Раздел 7000'!O26+'[3]Раздел 7000'!O27)*('[3]Раздел 7000'!O24='[3]Раздел 7000'!M24+'[3]Раздел 7000'!N24)*('[3]Раздел 7000'!O24='[3]Раздел 7000'!AF24+'[3]Раздел 7000'!AR24+'[3]Раздел 7000'!BJ24+'[3]Раздел 7000'!CB24+'[3]Раздел 7000'!CT24))</f>
        <v>#NAME?</v>
      </c>
      <c r="L69" t="e">
        <f>MyIF(('[3]Раздел 7000'!P24='[3]Раздел 7000'!AG24+'[3]Раздел 7000'!AS24+'[3]Раздел 7000'!BK24+'[3]Раздел 7000'!CC24+'[3]Раздел 7000'!CU24)*('[3]Раздел 7000'!P24='[3]Раздел 7000'!K24+'[3]Раздел 7000'!O24)*('[3]Раздел 7000'!P24='[3]Раздел 7000'!P25+'[3]Раздел 7000'!P26+'[3]Раздел 7000'!P27))</f>
        <v>#NAME?</v>
      </c>
      <c r="M69" t="e">
        <f>MyIF(('[3]Раздел 7000'!R24='[3]Раздел 7000'!R25+'[3]Раздел 7000'!R26+'[3]Раздел 7000'!R27))</f>
        <v>#NAME?</v>
      </c>
      <c r="N69" t="e">
        <f>MyIF(('[3]Раздел 7000'!S24='[3]Раздел 7000'!S25+'[3]Раздел 7000'!S26+'[3]Раздел 7000'!S27))</f>
        <v>#NAME?</v>
      </c>
      <c r="O69" t="e">
        <f>MyIF(('[3]Раздел 7000'!T24='[3]Раздел 7000'!T25+'[3]Раздел 7000'!T26+'[3]Раздел 7000'!T27))</f>
        <v>#NAME?</v>
      </c>
      <c r="P69" t="e">
        <f>MyIF(('[3]Раздел 7000'!U24='[3]Раздел 7000'!U25+'[3]Раздел 7000'!U26+'[3]Раздел 7000'!U27)*('[3]Раздел 7000'!U24='[3]Раздел 7000'!R24+'[3]Раздел 7000'!S24+'[3]Раздел 7000'!T24)*('[3]Раздел 7000'!U24='[3]Раздел 7000'!AX24+'[3]Раздел 7000'!BP24+'[3]Раздел 7000'!CH24+'[3]Раздел 7000'!CZ24))</f>
        <v>#NAME?</v>
      </c>
      <c r="Q69" t="e">
        <f>MyIF(('[3]Раздел 7000'!V24='[3]Раздел 7000'!AG24+'[3]Раздел 7000'!AY24+'[3]Раздел 7000'!BQ24+'[3]Раздел 7000'!CI24+'[3]Раздел 7000'!DA24)*('[3]Раздел 7000'!V24='[3]Раздел 7000'!P24+'[3]Раздел 7000'!U24)*('[3]Раздел 7000'!V24='[3]Раздел 7000'!V25+'[3]Раздел 7000'!V26+'[3]Раздел 7000'!V27))</f>
        <v>#NAME?</v>
      </c>
      <c r="R69" t="e">
        <f>MyIF(('[3]Раздел 7000'!Y24='[3]Раздел 7000'!Y25+'[3]Раздел 7000'!Y26+'[3]Раздел 7000'!Y27))</f>
        <v>#NAME?</v>
      </c>
      <c r="S69" t="e">
        <f>MyIF(('[3]Раздел 7000'!Z24='[3]Раздел 7000'!Z25+'[3]Раздел 7000'!Z26+'[3]Раздел 7000'!Z27))</f>
        <v>#NAME?</v>
      </c>
      <c r="T69" t="e">
        <f>MyIF(('[3]Раздел 7000'!AA24='[3]Раздел 7000'!AA25+'[3]Раздел 7000'!AA26+'[3]Раздел 7000'!AA27))</f>
        <v>#NAME?</v>
      </c>
      <c r="U69" t="e">
        <f>MyIF(('[3]Раздел 7000'!AB24='[3]Раздел 7000'!AB25+'[3]Раздел 7000'!AB26+'[3]Раздел 7000'!AB27)*('[3]Раздел 7000'!AB24='[3]Раздел 7000'!Y24+'[3]Раздел 7000'!Z24+'[3]Раздел 7000'!AA24))</f>
        <v>#NAME?</v>
      </c>
      <c r="V69" t="e">
        <f>MyIF(('[3]Раздел 7000'!AD24='[3]Раздел 7000'!AD25+'[3]Раздел 7000'!AD26+'[3]Раздел 7000'!AD27))</f>
        <v>#NAME?</v>
      </c>
      <c r="W69" t="e">
        <f>MyIF(('[3]Раздел 7000'!AE24='[3]Раздел 7000'!AE25+'[3]Раздел 7000'!AE26+'[3]Раздел 7000'!AE27))</f>
        <v>#NAME?</v>
      </c>
      <c r="X69" t="e">
        <f>MyIF(('[3]Раздел 7000'!AF24='[3]Раздел 7000'!AF25+'[3]Раздел 7000'!AF26+'[3]Раздел 7000'!AF27)*('[3]Раздел 7000'!AF24='[3]Раздел 7000'!AD24+'[3]Раздел 7000'!AE24))</f>
        <v>#NAME?</v>
      </c>
      <c r="Y69" t="e">
        <f>MyIF(('[3]Раздел 7000'!AG24='[3]Раздел 7000'!AB24+'[3]Раздел 7000'!AF24)*('[3]Раздел 7000'!AG24='[3]Раздел 7000'!AG25+'[3]Раздел 7000'!AG26+'[3]Раздел 7000'!AG27))</f>
        <v>#NAME?</v>
      </c>
      <c r="Z69" t="e">
        <f>MyIF(('[3]Раздел 7000'!AJ24='[3]Раздел 7000'!AJ25+'[3]Раздел 7000'!AJ26+'[3]Раздел 7000'!AJ27))</f>
        <v>#NAME?</v>
      </c>
      <c r="AA69" t="e">
        <f>MyIF(('[3]Раздел 7000'!AK24='[3]Раздел 7000'!AK25+'[3]Раздел 7000'!AK26+'[3]Раздел 7000'!AK27))</f>
        <v>#NAME?</v>
      </c>
      <c r="AB69" t="e">
        <f>MyIF(('[3]Раздел 7000'!AL24='[3]Раздел 7000'!AL25+'[3]Раздел 7000'!AL26+'[3]Раздел 7000'!AL27))</f>
        <v>#NAME?</v>
      </c>
      <c r="AC69" t="e">
        <f>MyIF(('[3]Раздел 7000'!AM24='[3]Раздел 7000'!AM25+'[3]Раздел 7000'!AM26+'[3]Раздел 7000'!AM27))</f>
        <v>#NAME?</v>
      </c>
      <c r="AD69" t="e">
        <f>MyIF(('[3]Раздел 7000'!AN24='[3]Раздел 7000'!AN25+'[3]Раздел 7000'!AN26+'[3]Раздел 7000'!AN27)*('[3]Раздел 7000'!AN24='[3]Раздел 7000'!AJ24+'[3]Раздел 7000'!AK24+'[3]Раздел 7000'!AL24+'[3]Раздел 7000'!AM24))</f>
        <v>#NAME?</v>
      </c>
      <c r="AE69" t="e">
        <f>MyIF(('[3]Раздел 7000'!AP24='[3]Раздел 7000'!AP25+'[3]Раздел 7000'!AP26+'[3]Раздел 7000'!AP27))</f>
        <v>#NAME?</v>
      </c>
      <c r="AF69" t="e">
        <f>MyIF(('[3]Раздел 7000'!AQ24='[3]Раздел 7000'!AQ25+'[3]Раздел 7000'!AQ26+'[3]Раздел 7000'!AQ27))</f>
        <v>#NAME?</v>
      </c>
      <c r="AG69" t="e">
        <f>MyIF(('[3]Раздел 7000'!AR24='[3]Раздел 7000'!AR25+'[3]Раздел 7000'!AR26+'[3]Раздел 7000'!AR27)*('[3]Раздел 7000'!AR24='[3]Раздел 7000'!AP24+'[3]Раздел 7000'!AQ24))</f>
        <v>#NAME?</v>
      </c>
      <c r="AH69" t="e">
        <f>MyIF(('[3]Раздел 7000'!AS24='[3]Раздел 7000'!AN24+'[3]Раздел 7000'!AR24)*('[3]Раздел 7000'!AS24='[3]Раздел 7000'!AS25+'[3]Раздел 7000'!AS26+'[3]Раздел 7000'!AS27))</f>
        <v>#NAME?</v>
      </c>
      <c r="AI69" t="e">
        <f>MyIF(('[3]Раздел 7000'!AU24='[3]Раздел 7000'!AU25+'[3]Раздел 7000'!AU26+'[3]Раздел 7000'!AU27))</f>
        <v>#NAME?</v>
      </c>
      <c r="AJ69" t="e">
        <f>MyIF(('[3]Раздел 7000'!AV24='[3]Раздел 7000'!AV25+'[3]Раздел 7000'!AV26+'[3]Раздел 7000'!AV27))</f>
        <v>#NAME?</v>
      </c>
      <c r="AK69" t="e">
        <f>MyIF(('[3]Раздел 7000'!AW24='[3]Раздел 7000'!AW25+'[3]Раздел 7000'!AW26+'[3]Раздел 7000'!AW27))</f>
        <v>#NAME?</v>
      </c>
      <c r="AL69" t="e">
        <f>MyIF(('[3]Раздел 7000'!AX24='[3]Раздел 7000'!AX25+'[3]Раздел 7000'!AX26+'[3]Раздел 7000'!AX27)*('[3]Раздел 7000'!AX24='[3]Раздел 7000'!AU24+'[3]Раздел 7000'!AV24+'[3]Раздел 7000'!AW24))</f>
        <v>#NAME?</v>
      </c>
      <c r="AM69" t="e">
        <f>MyIF(('[3]Раздел 7000'!AY24='[3]Раздел 7000'!AS24+'[3]Раздел 7000'!AX24)*('[3]Раздел 7000'!AY24='[3]Раздел 7000'!AY25+'[3]Раздел 7000'!AY26+'[3]Раздел 7000'!AY27))</f>
        <v>#NAME?</v>
      </c>
      <c r="AN69" t="e">
        <f>MyIF(('[3]Раздел 7000'!BB24='[3]Раздел 7000'!BB25+'[3]Раздел 7000'!BB26+'[3]Раздел 7000'!BB27))</f>
        <v>#NAME?</v>
      </c>
      <c r="AO69" t="e">
        <f>MyIF(('[3]Раздел 7000'!BC24='[3]Раздел 7000'!BC25+'[3]Раздел 7000'!BC26+'[3]Раздел 7000'!BC27))</f>
        <v>#NAME?</v>
      </c>
      <c r="AP69" t="e">
        <f>MyIF(('[3]Раздел 7000'!BD24='[3]Раздел 7000'!BD25+'[3]Раздел 7000'!BD26+'[3]Раздел 7000'!BD27))</f>
        <v>#NAME?</v>
      </c>
      <c r="AQ69" t="e">
        <f>MyIF(('[3]Раздел 7000'!BE24='[3]Раздел 7000'!BE25+'[3]Раздел 7000'!BE26+'[3]Раздел 7000'!BE27))</f>
        <v>#NAME?</v>
      </c>
      <c r="AR69" t="e">
        <f>MyIF(('[3]Раздел 7000'!BF24='[3]Раздел 7000'!BF25+'[3]Раздел 7000'!BF26+'[3]Раздел 7000'!BF27)*('[3]Раздел 7000'!BF24='[3]Раздел 7000'!BB24+'[3]Раздел 7000'!BC24+'[3]Раздел 7000'!BD24+'[3]Раздел 7000'!BE24))</f>
        <v>#NAME?</v>
      </c>
      <c r="AS69" t="e">
        <f>MyIF(('[3]Раздел 7000'!BH24='[3]Раздел 7000'!BH25+'[3]Раздел 7000'!BH26+'[3]Раздел 7000'!BH27))</f>
        <v>#NAME?</v>
      </c>
      <c r="AT69" t="e">
        <f>MyIF(('[3]Раздел 7000'!BI24='[3]Раздел 7000'!BI25+'[3]Раздел 7000'!BI26+'[3]Раздел 7000'!BI27))</f>
        <v>#NAME?</v>
      </c>
      <c r="AU69" t="e">
        <f>MyIF(('[3]Раздел 7000'!BJ24='[3]Раздел 7000'!BJ25+'[3]Раздел 7000'!BJ26+'[3]Раздел 7000'!BJ27)*('[3]Раздел 7000'!BJ24='[3]Раздел 7000'!BH24+'[3]Раздел 7000'!BI24))</f>
        <v>#NAME?</v>
      </c>
      <c r="AV69" t="e">
        <f>MyIF(('[3]Раздел 7000'!BK24='[3]Раздел 7000'!BF24+'[3]Раздел 7000'!BJ24)*('[3]Раздел 7000'!BK24='[3]Раздел 7000'!BK25+'[3]Раздел 7000'!BK26+'[3]Раздел 7000'!BK27))</f>
        <v>#NAME?</v>
      </c>
      <c r="AW69" t="e">
        <f>MyIF(('[3]Раздел 7000'!BM24='[3]Раздел 7000'!BM25+'[3]Раздел 7000'!BM26+'[3]Раздел 7000'!BM27))</f>
        <v>#NAME?</v>
      </c>
      <c r="AX69" t="e">
        <f>MyIF(('[3]Раздел 7000'!BN24='[3]Раздел 7000'!BN25+'[3]Раздел 7000'!BN26+'[3]Раздел 7000'!BN27))</f>
        <v>#NAME?</v>
      </c>
      <c r="AY69" t="e">
        <f>MyIF(('[3]Раздел 7000'!BO24='[3]Раздел 7000'!BO25+'[3]Раздел 7000'!BO26+'[3]Раздел 7000'!BO27))</f>
        <v>#NAME?</v>
      </c>
      <c r="AZ69" t="e">
        <f>MyIF(('[3]Раздел 7000'!BP24='[3]Раздел 7000'!BP25+'[3]Раздел 7000'!BP26+'[3]Раздел 7000'!BP27)*('[3]Раздел 7000'!BP24='[3]Раздел 7000'!BM24+'[3]Раздел 7000'!BN24+'[3]Раздел 7000'!BO24))</f>
        <v>#NAME?</v>
      </c>
      <c r="BA69" t="e">
        <f>MyIF(('[3]Раздел 7000'!BQ24='[3]Раздел 7000'!BK24+'[3]Раздел 7000'!BP24)*('[3]Раздел 7000'!BQ24='[3]Раздел 7000'!BQ25+'[3]Раздел 7000'!BQ26+'[3]Раздел 7000'!BQ27))</f>
        <v>#NAME?</v>
      </c>
      <c r="BB69" t="e">
        <f>MyIF(('[3]Раздел 7000'!BT24='[3]Раздел 7000'!BT25+'[3]Раздел 7000'!BT26+'[3]Раздел 7000'!BT27))</f>
        <v>#NAME?</v>
      </c>
      <c r="BC69" t="e">
        <f>MyIF(('[3]Раздел 7000'!BU24='[3]Раздел 7000'!BU25+'[3]Раздел 7000'!BU26+'[3]Раздел 7000'!BU27))</f>
        <v>#NAME?</v>
      </c>
      <c r="BD69" t="e">
        <f>MyIF(('[3]Раздел 7000'!BV24='[3]Раздел 7000'!BV25+'[3]Раздел 7000'!BV26+'[3]Раздел 7000'!BV27))</f>
        <v>#NAME?</v>
      </c>
      <c r="BE69" t="e">
        <f>MyIF(('[3]Раздел 7000'!BW24='[3]Раздел 7000'!BW25+'[3]Раздел 7000'!BW26+'[3]Раздел 7000'!BW27))</f>
        <v>#NAME?</v>
      </c>
      <c r="BF69" t="e">
        <f>MyIF(('[3]Раздел 7000'!BX24='[3]Раздел 7000'!BX25+'[3]Раздел 7000'!BX26+'[3]Раздел 7000'!BX27)*('[3]Раздел 7000'!BX24='[3]Раздел 7000'!BT24+'[3]Раздел 7000'!BU24+'[3]Раздел 7000'!BV24+'[3]Раздел 7000'!BW24))</f>
        <v>#NAME?</v>
      </c>
      <c r="BG69" t="e">
        <f>MyIF(('[3]Раздел 7000'!BZ24='[3]Раздел 7000'!BZ25+'[3]Раздел 7000'!BZ26+'[3]Раздел 7000'!BZ27))</f>
        <v>#NAME?</v>
      </c>
      <c r="BH69" t="e">
        <f>MyIF(('[3]Раздел 7000'!CA24='[3]Раздел 7000'!CA25+'[3]Раздел 7000'!CA26+'[3]Раздел 7000'!CA27))</f>
        <v>#NAME?</v>
      </c>
      <c r="BI69" t="e">
        <f>MyIF(('[3]Раздел 7000'!CB24='[3]Раздел 7000'!CB25+'[3]Раздел 7000'!CB26+'[3]Раздел 7000'!CB27)*('[3]Раздел 7000'!CB24='[3]Раздел 7000'!BZ24+'[3]Раздел 7000'!CA24))</f>
        <v>#NAME?</v>
      </c>
      <c r="BJ69" t="e">
        <f>MyIF(('[3]Раздел 7000'!CC24='[3]Раздел 7000'!BX24+'[3]Раздел 7000'!CB24)*('[3]Раздел 7000'!CC24='[3]Раздел 7000'!CC25+'[3]Раздел 7000'!CC26+'[3]Раздел 7000'!CC27))</f>
        <v>#NAME?</v>
      </c>
      <c r="BK69" t="e">
        <f>MyIF(('[3]Раздел 7000'!CE24='[3]Раздел 7000'!CE25+'[3]Раздел 7000'!CE26+'[3]Раздел 7000'!CE27))</f>
        <v>#NAME?</v>
      </c>
      <c r="BL69" t="e">
        <f>MyIF(('[3]Раздел 7000'!CF24='[3]Раздел 7000'!CF25+'[3]Раздел 7000'!CF26+'[3]Раздел 7000'!CF27))</f>
        <v>#NAME?</v>
      </c>
      <c r="BM69" t="e">
        <f>MyIF(('[3]Раздел 7000'!CG24='[3]Раздел 7000'!CG25+'[3]Раздел 7000'!CG26+'[3]Раздел 7000'!CG27))</f>
        <v>#NAME?</v>
      </c>
      <c r="BN69" t="e">
        <f>MyIF(('[3]Раздел 7000'!CH24='[3]Раздел 7000'!CH25+'[3]Раздел 7000'!CH26+'[3]Раздел 7000'!CH27)*('[3]Раздел 7000'!CH24='[3]Раздел 7000'!CE24+'[3]Раздел 7000'!CF24+'[3]Раздел 7000'!CG24))</f>
        <v>#NAME?</v>
      </c>
      <c r="BO69" t="e">
        <f>MyIF(('[3]Раздел 7000'!CI24='[3]Раздел 7000'!CC24+'[3]Раздел 7000'!CH24)*('[3]Раздел 7000'!CI24='[3]Раздел 7000'!CI25+'[3]Раздел 7000'!CI26+'[3]Раздел 7000'!CI27))</f>
        <v>#NAME?</v>
      </c>
      <c r="BP69" t="e">
        <f>MyIF(('[3]Раздел 7000'!CL24='[3]Раздел 7000'!CL25+'[3]Раздел 7000'!CL26+'[3]Раздел 7000'!CL27))</f>
        <v>#NAME?</v>
      </c>
      <c r="BQ69" t="e">
        <f>MyIF(('[3]Раздел 7000'!CM24='[3]Раздел 7000'!CM25+'[3]Раздел 7000'!CM26+'[3]Раздел 7000'!CM27))</f>
        <v>#NAME?</v>
      </c>
      <c r="BR69" t="e">
        <f>MyIF(('[3]Раздел 7000'!CN24='[3]Раздел 7000'!CN25+'[3]Раздел 7000'!CN26+'[3]Раздел 7000'!CN27))</f>
        <v>#NAME?</v>
      </c>
      <c r="BS69" t="e">
        <f>MyIF(('[3]Раздел 7000'!CO24='[3]Раздел 7000'!CO25+'[3]Раздел 7000'!CO26+'[3]Раздел 7000'!CO27))</f>
        <v>#NAME?</v>
      </c>
      <c r="BT69" t="e">
        <f>MyIF(('[3]Раздел 7000'!CP24='[3]Раздел 7000'!CP25+'[3]Раздел 7000'!CP26+'[3]Раздел 7000'!CP27)*('[3]Раздел 7000'!CP24='[3]Раздел 7000'!CL24+'[3]Раздел 7000'!CM24+'[3]Раздел 7000'!CN24+'[3]Раздел 7000'!CO24))</f>
        <v>#NAME?</v>
      </c>
      <c r="BU69" t="e">
        <f>MyIF(('[3]Раздел 7000'!CR24='[3]Раздел 7000'!CR25+'[3]Раздел 7000'!CR26+'[3]Раздел 7000'!CR27))</f>
        <v>#NAME?</v>
      </c>
      <c r="BV69" t="e">
        <f>MyIF(('[3]Раздел 7000'!CS24='[3]Раздел 7000'!CS25+'[3]Раздел 7000'!CS26+'[3]Раздел 7000'!CS27))</f>
        <v>#NAME?</v>
      </c>
      <c r="BW69" t="e">
        <f>MyIF(('[3]Раздел 7000'!CT24='[3]Раздел 7000'!CT25+'[3]Раздел 7000'!CT26+'[3]Раздел 7000'!CT27)*('[3]Раздел 7000'!CT24='[3]Раздел 7000'!CR24+'[3]Раздел 7000'!CS24))</f>
        <v>#NAME?</v>
      </c>
      <c r="BX69" t="e">
        <f>MyIF(('[3]Раздел 7000'!CU24='[3]Раздел 7000'!CP24+'[3]Раздел 7000'!CT24)*('[3]Раздел 7000'!CU24='[3]Раздел 7000'!CU25+'[3]Раздел 7000'!CU26+'[3]Раздел 7000'!CU27))</f>
        <v>#NAME?</v>
      </c>
      <c r="BY69" t="e">
        <f>MyIF(('[3]Раздел 7000'!CW24='[3]Раздел 7000'!CW25+'[3]Раздел 7000'!CW26+'[3]Раздел 7000'!CW27))</f>
        <v>#NAME?</v>
      </c>
      <c r="BZ69" t="e">
        <f>MyIF(('[3]Раздел 7000'!CX24='[3]Раздел 7000'!CX25+'[3]Раздел 7000'!CX26+'[3]Раздел 7000'!CX27))</f>
        <v>#NAME?</v>
      </c>
      <c r="CA69" t="e">
        <f>MyIF(('[3]Раздел 7000'!CY24='[3]Раздел 7000'!CY25+'[3]Раздел 7000'!CY26+'[3]Раздел 7000'!CY27))</f>
        <v>#NAME?</v>
      </c>
      <c r="CB69" t="e">
        <f>MyIF(('[3]Раздел 7000'!CZ24='[3]Раздел 7000'!CZ25+'[3]Раздел 7000'!CZ26+'[3]Раздел 7000'!CZ27)*('[3]Раздел 7000'!CZ24='[3]Раздел 7000'!CW24+'[3]Раздел 7000'!CX24+'[3]Раздел 7000'!CY24))</f>
        <v>#NAME?</v>
      </c>
      <c r="CC69" t="e">
        <f>MyIF(('[3]Раздел 7000'!DA24='[3]Раздел 7000'!CU24+'[3]Раздел 7000'!CZ24)*('[3]Раздел 7000'!DA24='[3]Раздел 7000'!DA25+'[3]Раздел 7000'!DA26+'[3]Раздел 7000'!DA27))</f>
        <v>#NAME?</v>
      </c>
    </row>
    <row r="70" spans="4:81" ht="12.75" hidden="1">
      <c r="D70"/>
      <c r="E70"/>
      <c r="F70"/>
      <c r="G70"/>
      <c r="H70" t="e">
        <f>MyIF(('[3]Раздел 7000'!K25='[3]Раздел 7000'!AB25+'[3]Раздел 7000'!AN25+'[3]Раздел 7000'!BF25+'[3]Раздел 7000'!BX25+'[3]Раздел 7000'!CP25)*('[3]Раздел 7000'!K25='[3]Раздел 7000'!G25+'[3]Раздел 7000'!H25+'[3]Раздел 7000'!I25+'[3]Раздел 7000'!J25))</f>
        <v>#NAME?</v>
      </c>
      <c r="I70"/>
      <c r="J70"/>
      <c r="K70" t="e">
        <f>MyIF(('[3]Раздел 7000'!O25='[3]Раздел 7000'!M25+'[3]Раздел 7000'!N25)*('[3]Раздел 7000'!O25='[3]Раздел 7000'!AF25+'[3]Раздел 7000'!AR25+'[3]Раздел 7000'!BJ25+'[3]Раздел 7000'!CB25+'[3]Раздел 7000'!CT25))</f>
        <v>#NAME?</v>
      </c>
      <c r="L70" t="e">
        <f>MyIF(('[3]Раздел 7000'!P25='[3]Раздел 7000'!AG25+'[3]Раздел 7000'!AS25+'[3]Раздел 7000'!BK25+'[3]Раздел 7000'!CC25+'[3]Раздел 7000'!CU25)*('[3]Раздел 7000'!P25='[3]Раздел 7000'!K25+'[3]Раздел 7000'!O25))</f>
        <v>#NAME?</v>
      </c>
      <c r="M70"/>
      <c r="N70"/>
      <c r="O70"/>
      <c r="P70" t="e">
        <f>MyIF(('[3]Раздел 7000'!U25='[3]Раздел 7000'!R25+'[3]Раздел 7000'!S25+'[3]Раздел 7000'!T25)*('[3]Раздел 7000'!U25='[3]Раздел 7000'!AX25+'[3]Раздел 7000'!BP25+'[3]Раздел 7000'!CH25+'[3]Раздел 7000'!CZ25))</f>
        <v>#NAME?</v>
      </c>
      <c r="Q70" t="e">
        <f>MyIF(('[3]Раздел 7000'!V25='[3]Раздел 7000'!AG25+'[3]Раздел 7000'!AY25+'[3]Раздел 7000'!BQ25+'[3]Раздел 7000'!CI25+'[3]Раздел 7000'!DA25)*('[3]Раздел 7000'!V25='[3]Раздел 7000'!P25+'[3]Раздел 7000'!U25))</f>
        <v>#NAME?</v>
      </c>
      <c r="R70"/>
      <c r="S70"/>
      <c r="T70"/>
      <c r="U70" t="e">
        <f>MyIF(('[3]Раздел 7000'!AB25='[3]Раздел 7000'!Y25+'[3]Раздел 7000'!Z25+'[3]Раздел 7000'!AA25))</f>
        <v>#NAME?</v>
      </c>
      <c r="V70"/>
      <c r="W70"/>
      <c r="X70" t="e">
        <f>MyIF(('[3]Раздел 7000'!AF25='[3]Раздел 7000'!AD25+'[3]Раздел 7000'!AE25))</f>
        <v>#NAME?</v>
      </c>
      <c r="Y70" t="e">
        <f>MyIF(('[3]Раздел 7000'!AG25='[3]Раздел 7000'!AB25+'[3]Раздел 7000'!AF25))</f>
        <v>#NAME?</v>
      </c>
      <c r="Z70"/>
      <c r="AA70"/>
      <c r="AB70"/>
      <c r="AC70"/>
      <c r="AD70" t="e">
        <f>MyIF(('[3]Раздел 7000'!AN25='[3]Раздел 7000'!AJ25+'[3]Раздел 7000'!AK25+'[3]Раздел 7000'!AL25+'[3]Раздел 7000'!AM25))</f>
        <v>#NAME?</v>
      </c>
      <c r="AE70"/>
      <c r="AF70"/>
      <c r="AG70" t="e">
        <f>MyIF(('[3]Раздел 7000'!AR25='[3]Раздел 7000'!AP25+'[3]Раздел 7000'!AQ25))</f>
        <v>#NAME?</v>
      </c>
      <c r="AH70" t="e">
        <f>MyIF(('[3]Раздел 7000'!AS25='[3]Раздел 7000'!AN25+'[3]Раздел 7000'!AR25))</f>
        <v>#NAME?</v>
      </c>
      <c r="AI70"/>
      <c r="AJ70"/>
      <c r="AK70"/>
      <c r="AL70" t="e">
        <f>MyIF(('[3]Раздел 7000'!AX25='[3]Раздел 7000'!AU25+'[3]Раздел 7000'!AV25+'[3]Раздел 7000'!AW25))</f>
        <v>#NAME?</v>
      </c>
      <c r="AM70" t="e">
        <f>MyIF(('[3]Раздел 7000'!AY25='[3]Раздел 7000'!AS25+'[3]Раздел 7000'!AX25))</f>
        <v>#NAME?</v>
      </c>
      <c r="AN70"/>
      <c r="AO70"/>
      <c r="AP70"/>
      <c r="AQ70"/>
      <c r="AR70" t="e">
        <f>MyIF(('[3]Раздел 7000'!BF25='[3]Раздел 7000'!BB25+'[3]Раздел 7000'!BC25+'[3]Раздел 7000'!BD25+'[3]Раздел 7000'!BE25))</f>
        <v>#NAME?</v>
      </c>
      <c r="AS70"/>
      <c r="AT70"/>
      <c r="AU70" t="e">
        <f>MyIF(('[3]Раздел 7000'!BJ25='[3]Раздел 7000'!BH25+'[3]Раздел 7000'!BI25))</f>
        <v>#NAME?</v>
      </c>
      <c r="AV70" t="e">
        <f>MyIF(('[3]Раздел 7000'!BK25='[3]Раздел 7000'!BF25+'[3]Раздел 7000'!BJ25))</f>
        <v>#NAME?</v>
      </c>
      <c r="AW70"/>
      <c r="AX70"/>
      <c r="AY70"/>
      <c r="AZ70" t="e">
        <f>MyIF(('[3]Раздел 7000'!BP25='[3]Раздел 7000'!BM25+'[3]Раздел 7000'!BN25+'[3]Раздел 7000'!BO25))</f>
        <v>#NAME?</v>
      </c>
      <c r="BA70" t="e">
        <f>MyIF(('[3]Раздел 7000'!BQ25='[3]Раздел 7000'!BK25+'[3]Раздел 7000'!BP25))</f>
        <v>#NAME?</v>
      </c>
      <c r="BB70"/>
      <c r="BC70"/>
      <c r="BD70"/>
      <c r="BE70"/>
      <c r="BF70" t="e">
        <f>MyIF(('[3]Раздел 7000'!BX25='[3]Раздел 7000'!BT25+'[3]Раздел 7000'!BU25+'[3]Раздел 7000'!BV25+'[3]Раздел 7000'!BW25))</f>
        <v>#NAME?</v>
      </c>
      <c r="BG70"/>
      <c r="BH70"/>
      <c r="BI70" t="e">
        <f>MyIF(('[3]Раздел 7000'!CB25='[3]Раздел 7000'!BZ25+'[3]Раздел 7000'!CA25))</f>
        <v>#NAME?</v>
      </c>
      <c r="BJ70" t="e">
        <f>MyIF(('[3]Раздел 7000'!CC25='[3]Раздел 7000'!BX25+'[3]Раздел 7000'!CB25))</f>
        <v>#NAME?</v>
      </c>
      <c r="BK70"/>
      <c r="BL70"/>
      <c r="BM70"/>
      <c r="BN70" t="e">
        <f>MyIF(('[3]Раздел 7000'!CH25='[3]Раздел 7000'!CE25+'[3]Раздел 7000'!CF25+'[3]Раздел 7000'!CG25))</f>
        <v>#NAME?</v>
      </c>
      <c r="BO70" t="e">
        <f>MyIF(('[3]Раздел 7000'!CI25='[3]Раздел 7000'!CC25+'[3]Раздел 7000'!CH25))</f>
        <v>#NAME?</v>
      </c>
      <c r="BP70"/>
      <c r="BQ70"/>
      <c r="BR70"/>
      <c r="BS70"/>
      <c r="BT70" t="e">
        <f>MyIF(('[3]Раздел 7000'!CP25='[3]Раздел 7000'!CL25+'[3]Раздел 7000'!CM25+'[3]Раздел 7000'!CN25+'[3]Раздел 7000'!CO25))</f>
        <v>#NAME?</v>
      </c>
      <c r="BU70"/>
      <c r="BV70"/>
      <c r="BW70" t="e">
        <f>MyIF(('[3]Раздел 7000'!CT25='[3]Раздел 7000'!CR25+'[3]Раздел 7000'!CS25))</f>
        <v>#NAME?</v>
      </c>
      <c r="BX70" t="e">
        <f>MyIF(('[3]Раздел 7000'!CU25='[3]Раздел 7000'!CP25+'[3]Раздел 7000'!CT25))</f>
        <v>#NAME?</v>
      </c>
      <c r="BY70"/>
      <c r="BZ70"/>
      <c r="CA70"/>
      <c r="CB70" t="e">
        <f>MyIF(('[3]Раздел 7000'!CZ25='[3]Раздел 7000'!CW25+'[3]Раздел 7000'!CX25+'[3]Раздел 7000'!CY25))</f>
        <v>#NAME?</v>
      </c>
      <c r="CC70" t="e">
        <f>MyIF(('[3]Раздел 7000'!DA25='[3]Раздел 7000'!CU25+'[3]Раздел 7000'!CZ25))</f>
        <v>#NAME?</v>
      </c>
    </row>
    <row r="71" spans="4:81" ht="12.75" hidden="1">
      <c r="D71"/>
      <c r="E71"/>
      <c r="F71"/>
      <c r="G71"/>
      <c r="H71" t="e">
        <f>MyIF(('[3]Раздел 7000'!K26='[3]Раздел 7000'!G26+'[3]Раздел 7000'!H26+'[3]Раздел 7000'!I26+'[3]Раздел 7000'!J26)*('[3]Раздел 7000'!K26='[3]Раздел 7000'!AB26+'[3]Раздел 7000'!AN26+'[3]Раздел 7000'!BF26+'[3]Раздел 7000'!BX26+'[3]Раздел 7000'!CP26))</f>
        <v>#NAME?</v>
      </c>
      <c r="I71"/>
      <c r="J71"/>
      <c r="K71" t="e">
        <f>MyIF(('[3]Раздел 7000'!O26='[3]Раздел 7000'!AF26+'[3]Раздел 7000'!AR26+'[3]Раздел 7000'!BJ26+'[3]Раздел 7000'!CB26+'[3]Раздел 7000'!CT26)*('[3]Раздел 7000'!O26='[3]Раздел 7000'!M26+'[3]Раздел 7000'!N26))</f>
        <v>#NAME?</v>
      </c>
      <c r="L71" t="e">
        <f>MyIF(('[3]Раздел 7000'!P26='[3]Раздел 7000'!K26+'[3]Раздел 7000'!O26)*('[3]Раздел 7000'!P26='[3]Раздел 7000'!AG26+'[3]Раздел 7000'!AS26+'[3]Раздел 7000'!BK26+'[3]Раздел 7000'!CC26+'[3]Раздел 7000'!CU26))</f>
        <v>#NAME?</v>
      </c>
      <c r="M71"/>
      <c r="N71"/>
      <c r="O71"/>
      <c r="P71" t="e">
        <f>MyIF(('[3]Раздел 7000'!U26='[3]Раздел 7000'!R26+'[3]Раздел 7000'!S26+'[3]Раздел 7000'!T26)*('[3]Раздел 7000'!U26='[3]Раздел 7000'!AX26+'[3]Раздел 7000'!BP26+'[3]Раздел 7000'!CH26+'[3]Раздел 7000'!CZ26))</f>
        <v>#NAME?</v>
      </c>
      <c r="Q71" t="e">
        <f>MyIF(('[3]Раздел 7000'!V26='[3]Раздел 7000'!AG26+'[3]Раздел 7000'!AY26+'[3]Раздел 7000'!BQ26+'[3]Раздел 7000'!CI26+'[3]Раздел 7000'!DA26)*('[3]Раздел 7000'!V26='[3]Раздел 7000'!P26+'[3]Раздел 7000'!U26))</f>
        <v>#NAME?</v>
      </c>
      <c r="R71"/>
      <c r="S71"/>
      <c r="T71"/>
      <c r="U71" t="e">
        <f>MyIF(('[3]Раздел 7000'!AB26='[3]Раздел 7000'!Y26+'[3]Раздел 7000'!Z26+'[3]Раздел 7000'!AA26))</f>
        <v>#NAME?</v>
      </c>
      <c r="V71"/>
      <c r="W71"/>
      <c r="X71" t="e">
        <f>MyIF(('[3]Раздел 7000'!AF26='[3]Раздел 7000'!AD26+'[3]Раздел 7000'!AE26))</f>
        <v>#NAME?</v>
      </c>
      <c r="Y71" t="e">
        <f>MyIF(('[3]Раздел 7000'!AG26='[3]Раздел 7000'!AB26+'[3]Раздел 7000'!AF26))</f>
        <v>#NAME?</v>
      </c>
      <c r="Z71"/>
      <c r="AA71"/>
      <c r="AB71"/>
      <c r="AC71"/>
      <c r="AD71" t="e">
        <f>MyIF(('[3]Раздел 7000'!AN26='[3]Раздел 7000'!AJ26+'[3]Раздел 7000'!AK26+'[3]Раздел 7000'!AL26+'[3]Раздел 7000'!AM26))</f>
        <v>#NAME?</v>
      </c>
      <c r="AE71"/>
      <c r="AF71"/>
      <c r="AG71" t="e">
        <f>MyIF(('[3]Раздел 7000'!AR26='[3]Раздел 7000'!AP26+'[3]Раздел 7000'!AQ26))</f>
        <v>#NAME?</v>
      </c>
      <c r="AH71" t="e">
        <f>MyIF(('[3]Раздел 7000'!AS26='[3]Раздел 7000'!AN26+'[3]Раздел 7000'!AR26))</f>
        <v>#NAME?</v>
      </c>
      <c r="AI71"/>
      <c r="AJ71"/>
      <c r="AK71"/>
      <c r="AL71" t="e">
        <f>MyIF(('[3]Раздел 7000'!AX26='[3]Раздел 7000'!AU26+'[3]Раздел 7000'!AV26+'[3]Раздел 7000'!AW26))</f>
        <v>#NAME?</v>
      </c>
      <c r="AM71" t="e">
        <f>MyIF(('[3]Раздел 7000'!AY26='[3]Раздел 7000'!AS26+'[3]Раздел 7000'!AX26))</f>
        <v>#NAME?</v>
      </c>
      <c r="AN71"/>
      <c r="AO71"/>
      <c r="AP71"/>
      <c r="AQ71"/>
      <c r="AR71" t="e">
        <f>MyIF(('[3]Раздел 7000'!BF26='[3]Раздел 7000'!BB26+'[3]Раздел 7000'!BC26+'[3]Раздел 7000'!BD26+'[3]Раздел 7000'!BE26))</f>
        <v>#NAME?</v>
      </c>
      <c r="AS71"/>
      <c r="AT71"/>
      <c r="AU71" t="e">
        <f>MyIF(('[3]Раздел 7000'!BJ26='[3]Раздел 7000'!BH26+'[3]Раздел 7000'!BI26))</f>
        <v>#NAME?</v>
      </c>
      <c r="AV71" t="e">
        <f>MyIF(('[3]Раздел 7000'!BK26='[3]Раздел 7000'!BF26+'[3]Раздел 7000'!BJ26))</f>
        <v>#NAME?</v>
      </c>
      <c r="AW71"/>
      <c r="AX71"/>
      <c r="AY71"/>
      <c r="AZ71" t="e">
        <f>MyIF(('[3]Раздел 7000'!BP26='[3]Раздел 7000'!BM26+'[3]Раздел 7000'!BN26+'[3]Раздел 7000'!BO26))</f>
        <v>#NAME?</v>
      </c>
      <c r="BA71" t="e">
        <f>MyIF(('[3]Раздел 7000'!BQ26='[3]Раздел 7000'!BK26+'[3]Раздел 7000'!BP26))</f>
        <v>#NAME?</v>
      </c>
      <c r="BB71"/>
      <c r="BC71"/>
      <c r="BD71"/>
      <c r="BE71"/>
      <c r="BF71" t="e">
        <f>MyIF(('[3]Раздел 7000'!BX26='[3]Раздел 7000'!BT26+'[3]Раздел 7000'!BU26+'[3]Раздел 7000'!BV26+'[3]Раздел 7000'!BW26))</f>
        <v>#NAME?</v>
      </c>
      <c r="BG71"/>
      <c r="BH71"/>
      <c r="BI71" t="e">
        <f>MyIF(('[3]Раздел 7000'!CB26='[3]Раздел 7000'!BZ26+'[3]Раздел 7000'!CA26))</f>
        <v>#NAME?</v>
      </c>
      <c r="BJ71" t="e">
        <f>MyIF(('[3]Раздел 7000'!CC26='[3]Раздел 7000'!BX26+'[3]Раздел 7000'!CB26))</f>
        <v>#NAME?</v>
      </c>
      <c r="BK71"/>
      <c r="BL71"/>
      <c r="BM71"/>
      <c r="BN71" t="e">
        <f>MyIF(('[3]Раздел 7000'!CH26='[3]Раздел 7000'!CE26+'[3]Раздел 7000'!CF26+'[3]Раздел 7000'!CG26))</f>
        <v>#NAME?</v>
      </c>
      <c r="BO71" t="e">
        <f>MyIF(('[3]Раздел 7000'!CI26='[3]Раздел 7000'!CC26+'[3]Раздел 7000'!CH26))</f>
        <v>#NAME?</v>
      </c>
      <c r="BP71"/>
      <c r="BQ71"/>
      <c r="BR71"/>
      <c r="BS71"/>
      <c r="BT71" t="e">
        <f>MyIF(('[3]Раздел 7000'!CP26='[3]Раздел 7000'!CL26+'[3]Раздел 7000'!CM26+'[3]Раздел 7000'!CN26+'[3]Раздел 7000'!CO26))</f>
        <v>#NAME?</v>
      </c>
      <c r="BU71"/>
      <c r="BV71"/>
      <c r="BW71" t="e">
        <f>MyIF(('[3]Раздел 7000'!CT26='[3]Раздел 7000'!CR26+'[3]Раздел 7000'!CS26))</f>
        <v>#NAME?</v>
      </c>
      <c r="BX71" t="e">
        <f>MyIF(('[3]Раздел 7000'!CU26='[3]Раздел 7000'!CP26+'[3]Раздел 7000'!CT26))</f>
        <v>#NAME?</v>
      </c>
      <c r="BY71"/>
      <c r="BZ71"/>
      <c r="CA71"/>
      <c r="CB71" t="e">
        <f>MyIF(('[3]Раздел 7000'!CZ26='[3]Раздел 7000'!CW26+'[3]Раздел 7000'!CX26+'[3]Раздел 7000'!CY26))</f>
        <v>#NAME?</v>
      </c>
      <c r="CC71" t="e">
        <f>MyIF(('[3]Раздел 7000'!DA26='[3]Раздел 7000'!CU26+'[3]Раздел 7000'!CZ26))</f>
        <v>#NAME?</v>
      </c>
    </row>
    <row r="72" spans="4:81" ht="12.75" hidden="1">
      <c r="D72"/>
      <c r="E72"/>
      <c r="F72"/>
      <c r="G72"/>
      <c r="H72" t="e">
        <f>MyIF(('[3]Раздел 7000'!K27='[3]Раздел 7000'!AB27+'[3]Раздел 7000'!AN27+'[3]Раздел 7000'!BF27+'[3]Раздел 7000'!BX27+'[3]Раздел 7000'!CP27)*('[3]Раздел 7000'!K27='[3]Раздел 7000'!G27+'[3]Раздел 7000'!H27+'[3]Раздел 7000'!I27+'[3]Раздел 7000'!J27))</f>
        <v>#NAME?</v>
      </c>
      <c r="I72"/>
      <c r="J72"/>
      <c r="K72" t="e">
        <f>MyIF(('[3]Раздел 7000'!O27='[3]Раздел 7000'!M27+'[3]Раздел 7000'!N27)*('[3]Раздел 7000'!O27='[3]Раздел 7000'!AF27+'[3]Раздел 7000'!AR27+'[3]Раздел 7000'!BJ27+'[3]Раздел 7000'!CB27+'[3]Раздел 7000'!CT27))</f>
        <v>#NAME?</v>
      </c>
      <c r="L72" t="e">
        <f>MyIF(('[3]Раздел 7000'!P27='[3]Раздел 7000'!AG27+'[3]Раздел 7000'!AS27+'[3]Раздел 7000'!BK27+'[3]Раздел 7000'!CC27+'[3]Раздел 7000'!CU27)*('[3]Раздел 7000'!P27='[3]Раздел 7000'!K27+'[3]Раздел 7000'!O27))</f>
        <v>#NAME?</v>
      </c>
      <c r="M72"/>
      <c r="N72"/>
      <c r="O72"/>
      <c r="P72" t="e">
        <f>MyIF(('[3]Раздел 7000'!U27='[3]Раздел 7000'!R27+'[3]Раздел 7000'!S27+'[3]Раздел 7000'!T27)*('[3]Раздел 7000'!U27='[3]Раздел 7000'!AX27+'[3]Раздел 7000'!BP27+'[3]Раздел 7000'!CH27+'[3]Раздел 7000'!CZ27))</f>
        <v>#NAME?</v>
      </c>
      <c r="Q72" t="e">
        <f>MyIF(('[3]Раздел 7000'!V27='[3]Раздел 7000'!AG27+'[3]Раздел 7000'!AY27+'[3]Раздел 7000'!BQ27+'[3]Раздел 7000'!CI27+'[3]Раздел 7000'!DA27)*('[3]Раздел 7000'!V27='[3]Раздел 7000'!P27+'[3]Раздел 7000'!U27))</f>
        <v>#NAME?</v>
      </c>
      <c r="R72"/>
      <c r="S72"/>
      <c r="T72"/>
      <c r="U72" t="e">
        <f>MyIF(('[3]Раздел 7000'!AB27='[3]Раздел 7000'!Y27+'[3]Раздел 7000'!Z27+'[3]Раздел 7000'!AA27))</f>
        <v>#NAME?</v>
      </c>
      <c r="V72"/>
      <c r="W72"/>
      <c r="X72" t="e">
        <f>MyIF(('[3]Раздел 7000'!AF27='[3]Раздел 7000'!AD27+'[3]Раздел 7000'!AE27))</f>
        <v>#NAME?</v>
      </c>
      <c r="Y72" t="e">
        <f>MyIF(('[3]Раздел 7000'!AG27='[3]Раздел 7000'!AB27+'[3]Раздел 7000'!AF27))</f>
        <v>#NAME?</v>
      </c>
      <c r="Z72"/>
      <c r="AA72"/>
      <c r="AB72"/>
      <c r="AC72"/>
      <c r="AD72" t="e">
        <f>MyIF(('[3]Раздел 7000'!AN27='[3]Раздел 7000'!AJ27+'[3]Раздел 7000'!AK27+'[3]Раздел 7000'!AL27+'[3]Раздел 7000'!AM27))</f>
        <v>#NAME?</v>
      </c>
      <c r="AE72"/>
      <c r="AF72"/>
      <c r="AG72" t="e">
        <f>MyIF(('[3]Раздел 7000'!AR27='[3]Раздел 7000'!AP27+'[3]Раздел 7000'!AQ27))</f>
        <v>#NAME?</v>
      </c>
      <c r="AH72" t="e">
        <f>MyIF(('[3]Раздел 7000'!AS27='[3]Раздел 7000'!AN27+'[3]Раздел 7000'!AR27))</f>
        <v>#NAME?</v>
      </c>
      <c r="AI72"/>
      <c r="AJ72"/>
      <c r="AK72"/>
      <c r="AL72" t="e">
        <f>MyIF(('[3]Раздел 7000'!AX27='[3]Раздел 7000'!AU27+'[3]Раздел 7000'!AV27+'[3]Раздел 7000'!AW27))</f>
        <v>#NAME?</v>
      </c>
      <c r="AM72" t="e">
        <f>MyIF(('[3]Раздел 7000'!AY27='[3]Раздел 7000'!AS27+'[3]Раздел 7000'!AX27))</f>
        <v>#NAME?</v>
      </c>
      <c r="AN72"/>
      <c r="AO72"/>
      <c r="AP72"/>
      <c r="AQ72"/>
      <c r="AR72" t="e">
        <f>MyIF(('[3]Раздел 7000'!BF27='[3]Раздел 7000'!BB27+'[3]Раздел 7000'!BC27+'[3]Раздел 7000'!BD27+'[3]Раздел 7000'!BE27))</f>
        <v>#NAME?</v>
      </c>
      <c r="AS72"/>
      <c r="AT72"/>
      <c r="AU72" t="e">
        <f>MyIF(('[3]Раздел 7000'!BJ27='[3]Раздел 7000'!BH27+'[3]Раздел 7000'!BI27))</f>
        <v>#NAME?</v>
      </c>
      <c r="AV72" t="e">
        <f>MyIF(('[3]Раздел 7000'!BK27='[3]Раздел 7000'!BF27+'[3]Раздел 7000'!BJ27))</f>
        <v>#NAME?</v>
      </c>
      <c r="AW72"/>
      <c r="AX72"/>
      <c r="AY72"/>
      <c r="AZ72" t="e">
        <f>MyIF(('[3]Раздел 7000'!BP27='[3]Раздел 7000'!BM27+'[3]Раздел 7000'!BN27+'[3]Раздел 7000'!BO27))</f>
        <v>#NAME?</v>
      </c>
      <c r="BA72" t="e">
        <f>MyIF(('[3]Раздел 7000'!BQ27='[3]Раздел 7000'!BK27+'[3]Раздел 7000'!BP27))</f>
        <v>#NAME?</v>
      </c>
      <c r="BB72"/>
      <c r="BC72"/>
      <c r="BD72"/>
      <c r="BE72"/>
      <c r="BF72" t="e">
        <f>MyIF(('[3]Раздел 7000'!BX27='[3]Раздел 7000'!BT27+'[3]Раздел 7000'!BU27+'[3]Раздел 7000'!BV27+'[3]Раздел 7000'!BW27))</f>
        <v>#NAME?</v>
      </c>
      <c r="BG72"/>
      <c r="BH72"/>
      <c r="BI72" t="e">
        <f>MyIF(('[3]Раздел 7000'!CB27='[3]Раздел 7000'!BZ27+'[3]Раздел 7000'!CA27))</f>
        <v>#NAME?</v>
      </c>
      <c r="BJ72" t="e">
        <f>MyIF(('[3]Раздел 7000'!CC27='[3]Раздел 7000'!BX27+'[3]Раздел 7000'!CB27))</f>
        <v>#NAME?</v>
      </c>
      <c r="BK72"/>
      <c r="BL72"/>
      <c r="BM72"/>
      <c r="BN72" t="e">
        <f>MyIF(('[3]Раздел 7000'!CH27='[3]Раздел 7000'!CE27+'[3]Раздел 7000'!CF27+'[3]Раздел 7000'!CG27))</f>
        <v>#NAME?</v>
      </c>
      <c r="BO72" t="e">
        <f>MyIF(('[3]Раздел 7000'!CI27='[3]Раздел 7000'!CC27+'[3]Раздел 7000'!CH27))</f>
        <v>#NAME?</v>
      </c>
      <c r="BP72"/>
      <c r="BQ72"/>
      <c r="BR72"/>
      <c r="BS72"/>
      <c r="BT72" t="e">
        <f>MyIF(('[3]Раздел 7000'!CP27='[3]Раздел 7000'!CL27+'[3]Раздел 7000'!CM27+'[3]Раздел 7000'!CN27+'[3]Раздел 7000'!CO27))</f>
        <v>#NAME?</v>
      </c>
      <c r="BU72"/>
      <c r="BV72"/>
      <c r="BW72" t="e">
        <f>MyIF(('[3]Раздел 7000'!CT27='[3]Раздел 7000'!CR27+'[3]Раздел 7000'!CS27))</f>
        <v>#NAME?</v>
      </c>
      <c r="BX72" t="e">
        <f>MyIF(('[3]Раздел 7000'!CU27='[3]Раздел 7000'!CP27+'[3]Раздел 7000'!CT27))</f>
        <v>#NAME?</v>
      </c>
      <c r="BY72"/>
      <c r="BZ72"/>
      <c r="CA72"/>
      <c r="CB72" t="e">
        <f>MyIF(('[3]Раздел 7000'!CZ27='[3]Раздел 7000'!CW27+'[3]Раздел 7000'!CX27+'[3]Раздел 7000'!CY27))</f>
        <v>#NAME?</v>
      </c>
      <c r="CC72" t="e">
        <f>MyIF(('[3]Раздел 7000'!DA27='[3]Раздел 7000'!CU27+'[3]Раздел 7000'!CZ27))</f>
        <v>#NAME?</v>
      </c>
    </row>
    <row r="73" spans="4:81" ht="12.75" hidden="1">
      <c r="D73"/>
      <c r="E73"/>
      <c r="F73"/>
      <c r="G73"/>
      <c r="H73" t="e">
        <f>MyIF(('[3]Раздел 7000'!K28='[3]Раздел 7000'!AB28+'[3]Раздел 7000'!AN28+'[3]Раздел 7000'!BF28+'[3]Раздел 7000'!BX28+'[3]Раздел 7000'!CP28)*('[3]Раздел 7000'!K28='[3]Раздел 7000'!G28+'[3]Раздел 7000'!H28+'[3]Раздел 7000'!I28+'[3]Раздел 7000'!J28))</f>
        <v>#NAME?</v>
      </c>
      <c r="I73"/>
      <c r="J73"/>
      <c r="K73" t="e">
        <f>MyIF(('[3]Раздел 7000'!O28='[3]Раздел 7000'!M28+'[3]Раздел 7000'!N28)*('[3]Раздел 7000'!O28='[3]Раздел 7000'!AF28+'[3]Раздел 7000'!AR28+'[3]Раздел 7000'!BJ28+'[3]Раздел 7000'!CB28+'[3]Раздел 7000'!CT28))</f>
        <v>#NAME?</v>
      </c>
      <c r="L73" t="e">
        <f>MyIF(('[3]Раздел 7000'!P28='[3]Раздел 7000'!AG28+'[3]Раздел 7000'!AS28+'[3]Раздел 7000'!BK28+'[3]Раздел 7000'!CC28+'[3]Раздел 7000'!CU28)*('[3]Раздел 7000'!P28='[3]Раздел 7000'!K28+'[3]Раздел 7000'!O28))</f>
        <v>#NAME?</v>
      </c>
      <c r="M73"/>
      <c r="N73"/>
      <c r="O73"/>
      <c r="P73" t="e">
        <f>MyIF(('[3]Раздел 7000'!U28='[3]Раздел 7000'!R28+'[3]Раздел 7000'!S28+'[3]Раздел 7000'!T28)*('[3]Раздел 7000'!U28='[3]Раздел 7000'!AX28+'[3]Раздел 7000'!BP28+'[3]Раздел 7000'!CH28+'[3]Раздел 7000'!CZ28))</f>
        <v>#NAME?</v>
      </c>
      <c r="Q73" t="e">
        <f>MyIF(('[3]Раздел 7000'!V28='[3]Раздел 7000'!AG28+'[3]Раздел 7000'!AY28+'[3]Раздел 7000'!BQ28+'[3]Раздел 7000'!CI28+'[3]Раздел 7000'!DA28)*('[3]Раздел 7000'!V28='[3]Раздел 7000'!P28+'[3]Раздел 7000'!U28))</f>
        <v>#NAME?</v>
      </c>
      <c r="R73"/>
      <c r="S73"/>
      <c r="T73"/>
      <c r="U73" t="e">
        <f>MyIF(('[3]Раздел 7000'!AB28='[3]Раздел 7000'!Y28+'[3]Раздел 7000'!Z28+'[3]Раздел 7000'!AA28))</f>
        <v>#NAME?</v>
      </c>
      <c r="V73"/>
      <c r="W73"/>
      <c r="X73" t="e">
        <f>MyIF(('[3]Раздел 7000'!AF28='[3]Раздел 7000'!AD28+'[3]Раздел 7000'!AE28))</f>
        <v>#NAME?</v>
      </c>
      <c r="Y73" t="e">
        <f>MyIF(('[3]Раздел 7000'!AG28='[3]Раздел 7000'!AB28+'[3]Раздел 7000'!AF28))</f>
        <v>#NAME?</v>
      </c>
      <c r="Z73"/>
      <c r="AA73"/>
      <c r="AB73"/>
      <c r="AC73"/>
      <c r="AD73" t="e">
        <f>MyIF(('[3]Раздел 7000'!AN28='[3]Раздел 7000'!AJ28+'[3]Раздел 7000'!AK28+'[3]Раздел 7000'!AL28+'[3]Раздел 7000'!AM28))</f>
        <v>#NAME?</v>
      </c>
      <c r="AE73"/>
      <c r="AF73"/>
      <c r="AG73" t="e">
        <f>MyIF(('[3]Раздел 7000'!AR28='[3]Раздел 7000'!AP28+'[3]Раздел 7000'!AQ28))</f>
        <v>#NAME?</v>
      </c>
      <c r="AH73" t="e">
        <f>MyIF(('[3]Раздел 7000'!AS28='[3]Раздел 7000'!AN28+'[3]Раздел 7000'!AR28))</f>
        <v>#NAME?</v>
      </c>
      <c r="AI73"/>
      <c r="AJ73"/>
      <c r="AK73"/>
      <c r="AL73" t="e">
        <f>MyIF(('[3]Раздел 7000'!AX28='[3]Раздел 7000'!AU28+'[3]Раздел 7000'!AV28+'[3]Раздел 7000'!AW28))</f>
        <v>#NAME?</v>
      </c>
      <c r="AM73" t="e">
        <f>MyIF(('[3]Раздел 7000'!AY28='[3]Раздел 7000'!AS28+'[3]Раздел 7000'!AX28))</f>
        <v>#NAME?</v>
      </c>
      <c r="AN73"/>
      <c r="AO73"/>
      <c r="AP73"/>
      <c r="AQ73"/>
      <c r="AR73" t="e">
        <f>MyIF(('[3]Раздел 7000'!BF28='[3]Раздел 7000'!BB28+'[3]Раздел 7000'!BC28+'[3]Раздел 7000'!BD28+'[3]Раздел 7000'!BE28))</f>
        <v>#NAME?</v>
      </c>
      <c r="AS73"/>
      <c r="AT73"/>
      <c r="AU73" t="e">
        <f>MyIF(('[3]Раздел 7000'!BJ28='[3]Раздел 7000'!BH28+'[3]Раздел 7000'!BI28))</f>
        <v>#NAME?</v>
      </c>
      <c r="AV73" t="e">
        <f>MyIF(('[3]Раздел 7000'!BK28='[3]Раздел 7000'!BF28+'[3]Раздел 7000'!BJ28))</f>
        <v>#NAME?</v>
      </c>
      <c r="AW73"/>
      <c r="AX73"/>
      <c r="AY73"/>
      <c r="AZ73" t="e">
        <f>MyIF(('[3]Раздел 7000'!BP28='[3]Раздел 7000'!BM28+'[3]Раздел 7000'!BN28+'[3]Раздел 7000'!BO28))</f>
        <v>#NAME?</v>
      </c>
      <c r="BA73" t="e">
        <f>MyIF(('[3]Раздел 7000'!BQ28='[3]Раздел 7000'!BK28+'[3]Раздел 7000'!BP28))</f>
        <v>#NAME?</v>
      </c>
      <c r="BB73"/>
      <c r="BC73"/>
      <c r="BD73"/>
      <c r="BE73"/>
      <c r="BF73" t="e">
        <f>MyIF(('[3]Раздел 7000'!BX28='[3]Раздел 7000'!BT28+'[3]Раздел 7000'!BU28+'[3]Раздел 7000'!BV28+'[3]Раздел 7000'!BW28))</f>
        <v>#NAME?</v>
      </c>
      <c r="BG73"/>
      <c r="BH73"/>
      <c r="BI73" t="e">
        <f>MyIF(('[3]Раздел 7000'!CB28='[3]Раздел 7000'!BZ28+'[3]Раздел 7000'!CA28))</f>
        <v>#NAME?</v>
      </c>
      <c r="BJ73" t="e">
        <f>MyIF(('[3]Раздел 7000'!CC28='[3]Раздел 7000'!BX28+'[3]Раздел 7000'!CB28))</f>
        <v>#NAME?</v>
      </c>
      <c r="BK73"/>
      <c r="BL73"/>
      <c r="BM73"/>
      <c r="BN73" t="e">
        <f>MyIF(('[3]Раздел 7000'!CH28='[3]Раздел 7000'!CE28+'[3]Раздел 7000'!CF28+'[3]Раздел 7000'!CG28))</f>
        <v>#NAME?</v>
      </c>
      <c r="BO73" t="e">
        <f>MyIF(('[3]Раздел 7000'!CI28='[3]Раздел 7000'!CC28+'[3]Раздел 7000'!CH28))</f>
        <v>#NAME?</v>
      </c>
      <c r="BP73"/>
      <c r="BQ73"/>
      <c r="BR73"/>
      <c r="BS73"/>
      <c r="BT73" t="e">
        <f>MyIF(('[3]Раздел 7000'!CP28='[3]Раздел 7000'!CL28+'[3]Раздел 7000'!CM28+'[3]Раздел 7000'!CN28+'[3]Раздел 7000'!CO28))</f>
        <v>#NAME?</v>
      </c>
      <c r="BU73"/>
      <c r="BV73"/>
      <c r="BW73" t="e">
        <f>MyIF(('[3]Раздел 7000'!CT28='[3]Раздел 7000'!CR28+'[3]Раздел 7000'!CS28))</f>
        <v>#NAME?</v>
      </c>
      <c r="BX73" t="e">
        <f>MyIF(('[3]Раздел 7000'!CU28='[3]Раздел 7000'!CP28+'[3]Раздел 7000'!CT28))</f>
        <v>#NAME?</v>
      </c>
      <c r="BY73"/>
      <c r="BZ73"/>
      <c r="CA73"/>
      <c r="CB73" t="e">
        <f>MyIF(('[3]Раздел 7000'!CZ28='[3]Раздел 7000'!CW28+'[3]Раздел 7000'!CX28+'[3]Раздел 7000'!CY28))</f>
        <v>#NAME?</v>
      </c>
      <c r="CC73" t="e">
        <f>MyIF(('[3]Раздел 7000'!DA28='[3]Раздел 7000'!CU28+'[3]Раздел 7000'!CZ28))</f>
        <v>#NAME?</v>
      </c>
    </row>
    <row r="74" spans="4:81" ht="12.75" hidden="1">
      <c r="D74" t="e">
        <f>MyIF(('[3]Раздел 7000'!G29='[3]Раздел 7000'!G30+'[3]Раздел 7000'!G31+'[3]Раздел 7000'!G32+'[3]Раздел 7000'!G33+'[3]Раздел 7000'!G34+'[3]Раздел 7000'!G35+'[3]Раздел 7000'!G36))</f>
        <v>#NAME?</v>
      </c>
      <c r="E74" t="e">
        <f>MyIF(('[3]Раздел 7000'!H29='[3]Раздел 7000'!H30+'[3]Раздел 7000'!H31+'[3]Раздел 7000'!H32+'[3]Раздел 7000'!H33+'[3]Раздел 7000'!H34+'[3]Раздел 7000'!H35+'[3]Раздел 7000'!H36))</f>
        <v>#NAME?</v>
      </c>
      <c r="F74" t="e">
        <f>MyIF(('[3]Раздел 7000'!I29='[3]Раздел 7000'!I30+'[3]Раздел 7000'!I31+'[3]Раздел 7000'!I32+'[3]Раздел 7000'!I33+'[3]Раздел 7000'!I34+'[3]Раздел 7000'!I35+'[3]Раздел 7000'!I36))</f>
        <v>#NAME?</v>
      </c>
      <c r="G74" t="e">
        <f>MyIF(('[3]Раздел 7000'!J29='[3]Раздел 7000'!J30+'[3]Раздел 7000'!J31+'[3]Раздел 7000'!J32+'[3]Раздел 7000'!J33+'[3]Раздел 7000'!J34+'[3]Раздел 7000'!J35+'[3]Раздел 7000'!J36))</f>
        <v>#NAME?</v>
      </c>
      <c r="H74" t="e">
        <f>MyIF(('[3]Раздел 7000'!K29='[3]Раздел 7000'!K30+'[3]Раздел 7000'!K31+'[3]Раздел 7000'!K32+'[3]Раздел 7000'!K33+'[3]Раздел 7000'!K34+'[3]Раздел 7000'!K35+'[3]Раздел 7000'!K36)*('[3]Раздел 7000'!K29='[3]Раздел 7000'!G29+'[3]Раздел 7000'!H29+'[3]Раздел 7000'!I29+'[3]Раздел 7000'!J29)*('[3]Раздел 7000'!K29='[3]Раздел 7000'!AB29+'[3]Раздел 7000'!AN29+'[3]Раздел 7000'!BF29+'[3]Раздел 7000'!BX29+'[3]Раздел 7000'!CP29))</f>
        <v>#NAME?</v>
      </c>
      <c r="I74" t="e">
        <f>MyIF(('[3]Раздел 7000'!M29='[3]Раздел 7000'!M30+'[3]Раздел 7000'!M31+'[3]Раздел 7000'!M32+'[3]Раздел 7000'!M33+'[3]Раздел 7000'!M34+'[3]Раздел 7000'!M35+'[3]Раздел 7000'!M36))</f>
        <v>#NAME?</v>
      </c>
      <c r="J74" t="e">
        <f>MyIF(('[3]Раздел 7000'!N29='[3]Раздел 7000'!N30+'[3]Раздел 7000'!N31+'[3]Раздел 7000'!N32+'[3]Раздел 7000'!N33+'[3]Раздел 7000'!N34+'[3]Раздел 7000'!N35+'[3]Раздел 7000'!N36))</f>
        <v>#NAME?</v>
      </c>
      <c r="K74" t="e">
        <f>MyIF(('[3]Раздел 7000'!O29='[3]Раздел 7000'!O30+'[3]Раздел 7000'!O31+'[3]Раздел 7000'!O32+'[3]Раздел 7000'!O33+'[3]Раздел 7000'!O34+'[3]Раздел 7000'!O35+'[3]Раздел 7000'!O36)*('[3]Раздел 7000'!O29='[3]Раздел 7000'!M29+'[3]Раздел 7000'!N29)*('[3]Раздел 7000'!O29='[3]Раздел 7000'!AF29+'[3]Раздел 7000'!AR29+'[3]Раздел 7000'!BJ29+'[3]Раздел 7000'!CB29+'[3]Раздел 7000'!CT29))</f>
        <v>#NAME?</v>
      </c>
      <c r="L74" t="e">
        <f>MyIF(('[3]Раздел 7000'!P29='[3]Раздел 7000'!AG29+'[3]Раздел 7000'!AS29+'[3]Раздел 7000'!BK29+'[3]Раздел 7000'!CC29+'[3]Раздел 7000'!CU29)*('[3]Раздел 7000'!P29='[3]Раздел 7000'!K29+'[3]Раздел 7000'!O29)*('[3]Раздел 7000'!P29='[3]Раздел 7000'!P30+'[3]Раздел 7000'!P31+'[3]Раздел 7000'!P32+'[3]Раздел 7000'!P33+'[3]Раздел 7000'!P34+'[3]Раздел 7000'!P35+'[3]Раздел 7000'!P36))</f>
        <v>#NAME?</v>
      </c>
      <c r="M74" t="e">
        <f>MyIF(('[3]Раздел 7000'!R29='[3]Раздел 7000'!R30+'[3]Раздел 7000'!R31+'[3]Раздел 7000'!R32+'[3]Раздел 7000'!R33+'[3]Раздел 7000'!R34+'[3]Раздел 7000'!R35+'[3]Раздел 7000'!R36))</f>
        <v>#NAME?</v>
      </c>
      <c r="N74" t="e">
        <f>MyIF(('[3]Раздел 7000'!S29='[3]Раздел 7000'!S30+'[3]Раздел 7000'!S31+'[3]Раздел 7000'!S32+'[3]Раздел 7000'!S33+'[3]Раздел 7000'!S34+'[3]Раздел 7000'!S35+'[3]Раздел 7000'!S36))</f>
        <v>#NAME?</v>
      </c>
      <c r="O74" t="e">
        <f>MyIF(('[3]Раздел 7000'!T29='[3]Раздел 7000'!T30+'[3]Раздел 7000'!T31+'[3]Раздел 7000'!T32+'[3]Раздел 7000'!T33+'[3]Раздел 7000'!T34+'[3]Раздел 7000'!T35+'[3]Раздел 7000'!T36))</f>
        <v>#NAME?</v>
      </c>
      <c r="P74" t="e">
        <f>MyIF(('[3]Раздел 7000'!U29='[3]Раздел 7000'!U30+'[3]Раздел 7000'!U31+'[3]Раздел 7000'!U32+'[3]Раздел 7000'!U33+'[3]Раздел 7000'!U34+'[3]Раздел 7000'!U35+'[3]Раздел 7000'!U36)*('[3]Раздел 7000'!U29='[3]Раздел 7000'!R29+'[3]Раздел 7000'!S29+'[3]Раздел 7000'!T29)*('[3]Раздел 7000'!U29='[3]Раздел 7000'!AX29+'[3]Раздел 7000'!BP29+'[3]Раздел 7000'!CH29+'[3]Раздел 7000'!CZ29))</f>
        <v>#NAME?</v>
      </c>
      <c r="Q74" t="e">
        <f>MyIF(('[3]Раздел 7000'!V29='[3]Раздел 7000'!AG29+'[3]Раздел 7000'!AY29+'[3]Раздел 7000'!BQ29+'[3]Раздел 7000'!CI29+'[3]Раздел 7000'!DA29)*('[3]Раздел 7000'!V29='[3]Раздел 7000'!P29+'[3]Раздел 7000'!U29)*('[3]Раздел 7000'!V29='[3]Раздел 7000'!V30+'[3]Раздел 7000'!V31+'[3]Раздел 7000'!V32+'[3]Раздел 7000'!V33+'[3]Раздел 7000'!V34+'[3]Раздел 7000'!V35+'[3]Раздел 7000'!V36))</f>
        <v>#NAME?</v>
      </c>
      <c r="R74" t="e">
        <f>MyIF(('[3]Раздел 7000'!Y29='[3]Раздел 7000'!Y30+'[3]Раздел 7000'!Y31+'[3]Раздел 7000'!Y32+'[3]Раздел 7000'!Y33+'[3]Раздел 7000'!Y34+'[3]Раздел 7000'!Y35+'[3]Раздел 7000'!Y36))</f>
        <v>#NAME?</v>
      </c>
      <c r="S74" t="e">
        <f>MyIF(('[3]Раздел 7000'!Z29='[3]Раздел 7000'!Z30+'[3]Раздел 7000'!Z31+'[3]Раздел 7000'!Z32+'[3]Раздел 7000'!Z33+'[3]Раздел 7000'!Z34+'[3]Раздел 7000'!Z35+'[3]Раздел 7000'!Z36))</f>
        <v>#NAME?</v>
      </c>
      <c r="T74" t="e">
        <f>MyIF(('[3]Раздел 7000'!AA29='[3]Раздел 7000'!AA30+'[3]Раздел 7000'!AA31+'[3]Раздел 7000'!AA32+'[3]Раздел 7000'!AA33+'[3]Раздел 7000'!AA34+'[3]Раздел 7000'!AA35+'[3]Раздел 7000'!AA36))</f>
        <v>#NAME?</v>
      </c>
      <c r="U74" t="e">
        <f>MyIF(('[3]Раздел 7000'!AB29='[3]Раздел 7000'!AB30+'[3]Раздел 7000'!AB31+'[3]Раздел 7000'!AB32+'[3]Раздел 7000'!AB33+'[3]Раздел 7000'!AB34+'[3]Раздел 7000'!AB35+'[3]Раздел 7000'!AB36)*('[3]Раздел 7000'!AB29='[3]Раздел 7000'!Y29+'[3]Раздел 7000'!Z29+'[3]Раздел 7000'!AA29))</f>
        <v>#NAME?</v>
      </c>
      <c r="V74" t="e">
        <f>MyIF(('[3]Раздел 7000'!AD29='[3]Раздел 7000'!AD30+'[3]Раздел 7000'!AD31+'[3]Раздел 7000'!AD32+'[3]Раздел 7000'!AD33+'[3]Раздел 7000'!AD34+'[3]Раздел 7000'!AD35+'[3]Раздел 7000'!AD36))</f>
        <v>#NAME?</v>
      </c>
      <c r="W74" t="e">
        <f>MyIF(('[3]Раздел 7000'!AE29='[3]Раздел 7000'!AE30+'[3]Раздел 7000'!AE31+'[3]Раздел 7000'!AE32+'[3]Раздел 7000'!AE33+'[3]Раздел 7000'!AE34+'[3]Раздел 7000'!AE35+'[3]Раздел 7000'!AE36))</f>
        <v>#NAME?</v>
      </c>
      <c r="X74" t="e">
        <f>MyIF(('[3]Раздел 7000'!AF29='[3]Раздел 7000'!AF30+'[3]Раздел 7000'!AF31+'[3]Раздел 7000'!AF32+'[3]Раздел 7000'!AF33+'[3]Раздел 7000'!AF34+'[3]Раздел 7000'!AF35+'[3]Раздел 7000'!AF36)*('[3]Раздел 7000'!AF29='[3]Раздел 7000'!AD29+'[3]Раздел 7000'!AE29))</f>
        <v>#NAME?</v>
      </c>
      <c r="Y74" t="e">
        <f>MyIF(('[3]Раздел 7000'!AG29='[3]Раздел 7000'!AB29+'[3]Раздел 7000'!AF29)*('[3]Раздел 7000'!AG29='[3]Раздел 7000'!AG30+'[3]Раздел 7000'!AG31+'[3]Раздел 7000'!AG32+'[3]Раздел 7000'!AG33+'[3]Раздел 7000'!AG34+'[3]Раздел 7000'!AG35+'[3]Раздел 7000'!AG36))</f>
        <v>#NAME?</v>
      </c>
      <c r="Z74" t="e">
        <f>MyIF(('[3]Раздел 7000'!AJ29='[3]Раздел 7000'!AJ30+'[3]Раздел 7000'!AJ31+'[3]Раздел 7000'!AJ32+'[3]Раздел 7000'!AJ33+'[3]Раздел 7000'!AJ34+'[3]Раздел 7000'!AJ35+'[3]Раздел 7000'!AJ36))</f>
        <v>#NAME?</v>
      </c>
      <c r="AA74" t="e">
        <f>MyIF(('[3]Раздел 7000'!AK29='[3]Раздел 7000'!AK30+'[3]Раздел 7000'!AK31+'[3]Раздел 7000'!AK32+'[3]Раздел 7000'!AK33+'[3]Раздел 7000'!AK34+'[3]Раздел 7000'!AK35+'[3]Раздел 7000'!AK36))</f>
        <v>#NAME?</v>
      </c>
      <c r="AB74" t="e">
        <f>MyIF(('[3]Раздел 7000'!AL29='[3]Раздел 7000'!AL30+'[3]Раздел 7000'!AL31+'[3]Раздел 7000'!AL32+'[3]Раздел 7000'!AL33+'[3]Раздел 7000'!AL34+'[3]Раздел 7000'!AL35+'[3]Раздел 7000'!AL36))</f>
        <v>#NAME?</v>
      </c>
      <c r="AC74" t="e">
        <f>MyIF(('[3]Раздел 7000'!AM29='[3]Раздел 7000'!AM30+'[3]Раздел 7000'!AM31+'[3]Раздел 7000'!AM32+'[3]Раздел 7000'!AM33+'[3]Раздел 7000'!AM34+'[3]Раздел 7000'!AM35+'[3]Раздел 7000'!AM36))</f>
        <v>#NAME?</v>
      </c>
      <c r="AD74" t="e">
        <f>MyIF(('[3]Раздел 7000'!AN29='[3]Раздел 7000'!AN30+'[3]Раздел 7000'!AN31+'[3]Раздел 7000'!AN32+'[3]Раздел 7000'!AN33+'[3]Раздел 7000'!AN34+'[3]Раздел 7000'!AN35+'[3]Раздел 7000'!AN36)*('[3]Раздел 7000'!AN29='[3]Раздел 7000'!AJ29+'[3]Раздел 7000'!AK29+'[3]Раздел 7000'!AL29+'[3]Раздел 7000'!AM29))</f>
        <v>#NAME?</v>
      </c>
      <c r="AE74" t="e">
        <f>MyIF(('[3]Раздел 7000'!AP29='[3]Раздел 7000'!AP30+'[3]Раздел 7000'!AP31+'[3]Раздел 7000'!AP32+'[3]Раздел 7000'!AP33+'[3]Раздел 7000'!AP34+'[3]Раздел 7000'!AP35+'[3]Раздел 7000'!AP36))</f>
        <v>#NAME?</v>
      </c>
      <c r="AF74" t="e">
        <f>MyIF(('[3]Раздел 7000'!AQ29='[3]Раздел 7000'!AQ30+'[3]Раздел 7000'!AQ31+'[3]Раздел 7000'!AQ32+'[3]Раздел 7000'!AQ33+'[3]Раздел 7000'!AQ34+'[3]Раздел 7000'!AQ35+'[3]Раздел 7000'!AQ36))</f>
        <v>#NAME?</v>
      </c>
      <c r="AG74" t="e">
        <f>MyIF(('[3]Раздел 7000'!AR29='[3]Раздел 7000'!AR30+'[3]Раздел 7000'!AR31+'[3]Раздел 7000'!AR32+'[3]Раздел 7000'!AR33+'[3]Раздел 7000'!AR34+'[3]Раздел 7000'!AR35+'[3]Раздел 7000'!AR36)*('[3]Раздел 7000'!AR29='[3]Раздел 7000'!AP29+'[3]Раздел 7000'!AQ29))</f>
        <v>#NAME?</v>
      </c>
      <c r="AH74" t="e">
        <f>MyIF(('[3]Раздел 7000'!AS29='[3]Раздел 7000'!AN29+'[3]Раздел 7000'!AR29)*('[3]Раздел 7000'!AS29='[3]Раздел 7000'!AS30+'[3]Раздел 7000'!AS31+'[3]Раздел 7000'!AS32+'[3]Раздел 7000'!AS33+'[3]Раздел 7000'!AS34+'[3]Раздел 7000'!AS35+'[3]Раздел 7000'!AS36))</f>
        <v>#NAME?</v>
      </c>
      <c r="AI74" t="e">
        <f>MyIF(('[3]Раздел 7000'!AU29='[3]Раздел 7000'!AU30+'[3]Раздел 7000'!AU31+'[3]Раздел 7000'!AU32+'[3]Раздел 7000'!AU33+'[3]Раздел 7000'!AU34+'[3]Раздел 7000'!AU35+'[3]Раздел 7000'!AU36))</f>
        <v>#NAME?</v>
      </c>
      <c r="AJ74" t="e">
        <f>MyIF(('[3]Раздел 7000'!AV29='[3]Раздел 7000'!AV30+'[3]Раздел 7000'!AV31+'[3]Раздел 7000'!AV32+'[3]Раздел 7000'!AV33+'[3]Раздел 7000'!AV34+'[3]Раздел 7000'!AV35+'[3]Раздел 7000'!AV36))</f>
        <v>#NAME?</v>
      </c>
      <c r="AK74" t="e">
        <f>MyIF(('[3]Раздел 7000'!AW29='[3]Раздел 7000'!AW30+'[3]Раздел 7000'!AW31+'[3]Раздел 7000'!AW32+'[3]Раздел 7000'!AW33+'[3]Раздел 7000'!AW34+'[3]Раздел 7000'!AW35+'[3]Раздел 7000'!AW36))</f>
        <v>#NAME?</v>
      </c>
      <c r="AL74" t="e">
        <f>MyIF(('[3]Раздел 7000'!AX29='[3]Раздел 7000'!AX30+'[3]Раздел 7000'!AX31+'[3]Раздел 7000'!AX32+'[3]Раздел 7000'!AX33+'[3]Раздел 7000'!AX34+'[3]Раздел 7000'!AX35+'[3]Раздел 7000'!AX36)*('[3]Раздел 7000'!AX29='[3]Раздел 7000'!AU29+'[3]Раздел 7000'!AV29+'[3]Раздел 7000'!AW29))</f>
        <v>#NAME?</v>
      </c>
      <c r="AM74" t="e">
        <f>MyIF(('[3]Раздел 7000'!AY29='[3]Раздел 7000'!AS29+'[3]Раздел 7000'!AX29)*('[3]Раздел 7000'!AY29='[3]Раздел 7000'!AY30+'[3]Раздел 7000'!AY31+'[3]Раздел 7000'!AY32+'[3]Раздел 7000'!AY33+'[3]Раздел 7000'!AY34+'[3]Раздел 7000'!AY35+'[3]Раздел 7000'!AY36))</f>
        <v>#NAME?</v>
      </c>
      <c r="AN74" t="e">
        <f>MyIF(('[3]Раздел 7000'!BB29='[3]Раздел 7000'!BB30+'[3]Раздел 7000'!BB31+'[3]Раздел 7000'!BB32+'[3]Раздел 7000'!BB33+'[3]Раздел 7000'!BB34+'[3]Раздел 7000'!BB35+'[3]Раздел 7000'!BB36))</f>
        <v>#NAME?</v>
      </c>
      <c r="AO74" t="e">
        <f>MyIF(('[3]Раздел 7000'!BC29='[3]Раздел 7000'!BC30+'[3]Раздел 7000'!BC31+'[3]Раздел 7000'!BC32+'[3]Раздел 7000'!BC33+'[3]Раздел 7000'!BC34+'[3]Раздел 7000'!BC35+'[3]Раздел 7000'!BC36))</f>
        <v>#NAME?</v>
      </c>
      <c r="AP74" t="e">
        <f>MyIF(('[3]Раздел 7000'!BD29='[3]Раздел 7000'!BD30+'[3]Раздел 7000'!BD31+'[3]Раздел 7000'!BD32+'[3]Раздел 7000'!BD33+'[3]Раздел 7000'!BD34+'[3]Раздел 7000'!BD35+'[3]Раздел 7000'!BD36))</f>
        <v>#NAME?</v>
      </c>
      <c r="AQ74" t="e">
        <f>MyIF(('[3]Раздел 7000'!BE29='[3]Раздел 7000'!BE30+'[3]Раздел 7000'!BE31+'[3]Раздел 7000'!BE32+'[3]Раздел 7000'!BE33+'[3]Раздел 7000'!BE34+'[3]Раздел 7000'!BE35+'[3]Раздел 7000'!BE36))</f>
        <v>#NAME?</v>
      </c>
      <c r="AR74" t="e">
        <f>MyIF(('[3]Раздел 7000'!BF29='[3]Раздел 7000'!BF30+'[3]Раздел 7000'!BF31+'[3]Раздел 7000'!BF32+'[3]Раздел 7000'!BF33+'[3]Раздел 7000'!BF34+'[3]Раздел 7000'!BF35+'[3]Раздел 7000'!BF36)*('[3]Раздел 7000'!BF29='[3]Раздел 7000'!BB29+'[3]Раздел 7000'!BC29+'[3]Раздел 7000'!BD29+'[3]Раздел 7000'!BE29))</f>
        <v>#NAME?</v>
      </c>
      <c r="AS74" t="e">
        <f>MyIF(('[3]Раздел 7000'!BH29='[3]Раздел 7000'!BH30+'[3]Раздел 7000'!BH31+'[3]Раздел 7000'!BH32+'[3]Раздел 7000'!BH33+'[3]Раздел 7000'!BH34+'[3]Раздел 7000'!BH35+'[3]Раздел 7000'!BH36))</f>
        <v>#NAME?</v>
      </c>
      <c r="AT74" t="e">
        <f>MyIF(('[3]Раздел 7000'!BI29='[3]Раздел 7000'!BI30+'[3]Раздел 7000'!BI31+'[3]Раздел 7000'!BI32+'[3]Раздел 7000'!BI33+'[3]Раздел 7000'!BI34+'[3]Раздел 7000'!BI35+'[3]Раздел 7000'!BI36))</f>
        <v>#NAME?</v>
      </c>
      <c r="AU74" t="e">
        <f>MyIF(('[3]Раздел 7000'!BJ29='[3]Раздел 7000'!BJ30+'[3]Раздел 7000'!BJ31+'[3]Раздел 7000'!BJ32+'[3]Раздел 7000'!BJ33+'[3]Раздел 7000'!BJ34+'[3]Раздел 7000'!BJ35+'[3]Раздел 7000'!BJ36)*('[3]Раздел 7000'!BJ29='[3]Раздел 7000'!BH29+'[3]Раздел 7000'!BI29))</f>
        <v>#NAME?</v>
      </c>
      <c r="AV74" t="e">
        <f>MyIF(('[3]Раздел 7000'!BK29='[3]Раздел 7000'!BF29+'[3]Раздел 7000'!BJ29)*('[3]Раздел 7000'!BK29='[3]Раздел 7000'!BK30+'[3]Раздел 7000'!BK31+'[3]Раздел 7000'!BK32+'[3]Раздел 7000'!BK33+'[3]Раздел 7000'!BK34+'[3]Раздел 7000'!BK35+'[3]Раздел 7000'!BK36))</f>
        <v>#NAME?</v>
      </c>
      <c r="AW74" t="e">
        <f>MyIF(('[3]Раздел 7000'!BM29='[3]Раздел 7000'!BM30+'[3]Раздел 7000'!BM31+'[3]Раздел 7000'!BM32+'[3]Раздел 7000'!BM33+'[3]Раздел 7000'!BM34+'[3]Раздел 7000'!BM35+'[3]Раздел 7000'!BM36))</f>
        <v>#NAME?</v>
      </c>
      <c r="AX74" t="e">
        <f>MyIF(('[3]Раздел 7000'!BN29='[3]Раздел 7000'!BN30+'[3]Раздел 7000'!BN31+'[3]Раздел 7000'!BN32+'[3]Раздел 7000'!BN33+'[3]Раздел 7000'!BN34+'[3]Раздел 7000'!BN35+'[3]Раздел 7000'!BN36))</f>
        <v>#NAME?</v>
      </c>
      <c r="AY74" t="e">
        <f>MyIF(('[3]Раздел 7000'!BO29='[3]Раздел 7000'!BO30+'[3]Раздел 7000'!BO31+'[3]Раздел 7000'!BO32+'[3]Раздел 7000'!BO33+'[3]Раздел 7000'!BO34+'[3]Раздел 7000'!BO35+'[3]Раздел 7000'!BO36))</f>
        <v>#NAME?</v>
      </c>
      <c r="AZ74" t="e">
        <f>MyIF(('[3]Раздел 7000'!BP29='[3]Раздел 7000'!BP30+'[3]Раздел 7000'!BP31+'[3]Раздел 7000'!BP32+'[3]Раздел 7000'!BP33+'[3]Раздел 7000'!BP34+'[3]Раздел 7000'!BP35+'[3]Раздел 7000'!BP36)*('[3]Раздел 7000'!BP29='[3]Раздел 7000'!BM29+'[3]Раздел 7000'!BN29+'[3]Раздел 7000'!BO29))</f>
        <v>#NAME?</v>
      </c>
      <c r="BA74" t="e">
        <f>MyIF(('[3]Раздел 7000'!BQ29='[3]Раздел 7000'!BK29+'[3]Раздел 7000'!BP29)*('[3]Раздел 7000'!BQ29='[3]Раздел 7000'!BQ30+'[3]Раздел 7000'!BQ31+'[3]Раздел 7000'!BQ32+'[3]Раздел 7000'!BQ33+'[3]Раздел 7000'!BQ34+'[3]Раздел 7000'!BQ35+'[3]Раздел 7000'!BQ36))</f>
        <v>#NAME?</v>
      </c>
      <c r="BB74" t="e">
        <f>MyIF(('[3]Раздел 7000'!BT29='[3]Раздел 7000'!BT30+'[3]Раздел 7000'!BT31+'[3]Раздел 7000'!BT32+'[3]Раздел 7000'!BT33+'[3]Раздел 7000'!BT34+'[3]Раздел 7000'!BT35+'[3]Раздел 7000'!BT36))</f>
        <v>#NAME?</v>
      </c>
      <c r="BC74" t="e">
        <f>MyIF(('[3]Раздел 7000'!BU29='[3]Раздел 7000'!BU30+'[3]Раздел 7000'!BU31+'[3]Раздел 7000'!BU32+'[3]Раздел 7000'!BU33+'[3]Раздел 7000'!BU34+'[3]Раздел 7000'!BU35+'[3]Раздел 7000'!BU36))</f>
        <v>#NAME?</v>
      </c>
      <c r="BD74" t="e">
        <f>MyIF(('[3]Раздел 7000'!BV29='[3]Раздел 7000'!BV30+'[3]Раздел 7000'!BV31+'[3]Раздел 7000'!BV32+'[3]Раздел 7000'!BV33+'[3]Раздел 7000'!BV34+'[3]Раздел 7000'!BV35+'[3]Раздел 7000'!BV36))</f>
        <v>#NAME?</v>
      </c>
      <c r="BE74" t="e">
        <f>MyIF(('[3]Раздел 7000'!BW29='[3]Раздел 7000'!BW30+'[3]Раздел 7000'!BW31+'[3]Раздел 7000'!BW32+'[3]Раздел 7000'!BW33+'[3]Раздел 7000'!BW34+'[3]Раздел 7000'!BW35+'[3]Раздел 7000'!BW36))</f>
        <v>#NAME?</v>
      </c>
      <c r="BF74" t="e">
        <f>MyIF(('[3]Раздел 7000'!BX29='[3]Раздел 7000'!BX30+'[3]Раздел 7000'!BX31+'[3]Раздел 7000'!BX32+'[3]Раздел 7000'!BX33+'[3]Раздел 7000'!BX34+'[3]Раздел 7000'!BX35+'[3]Раздел 7000'!BX36)*('[3]Раздел 7000'!BX29='[3]Раздел 7000'!BT29+'[3]Раздел 7000'!BU29+'[3]Раздел 7000'!BV29+'[3]Раздел 7000'!BW29))</f>
        <v>#NAME?</v>
      </c>
      <c r="BG74" t="e">
        <f>MyIF(('[3]Раздел 7000'!BZ29='[3]Раздел 7000'!BZ30+'[3]Раздел 7000'!BZ31+'[3]Раздел 7000'!BZ32+'[3]Раздел 7000'!BZ33+'[3]Раздел 7000'!BZ34+'[3]Раздел 7000'!BZ35+'[3]Раздел 7000'!BZ36))</f>
        <v>#NAME?</v>
      </c>
      <c r="BH74" t="e">
        <f>MyIF(('[3]Раздел 7000'!CA29='[3]Раздел 7000'!CA30+'[3]Раздел 7000'!CA31+'[3]Раздел 7000'!CA32+'[3]Раздел 7000'!CA33+'[3]Раздел 7000'!CA34+'[3]Раздел 7000'!CA35+'[3]Раздел 7000'!CA36))</f>
        <v>#NAME?</v>
      </c>
      <c r="BI74" t="e">
        <f>MyIF(('[3]Раздел 7000'!CB29='[3]Раздел 7000'!CB30+'[3]Раздел 7000'!CB31+'[3]Раздел 7000'!CB32+'[3]Раздел 7000'!CB33+'[3]Раздел 7000'!CB34+'[3]Раздел 7000'!CB35+'[3]Раздел 7000'!CB36)*('[3]Раздел 7000'!CB29='[3]Раздел 7000'!BZ29+'[3]Раздел 7000'!CA29))</f>
        <v>#NAME?</v>
      </c>
      <c r="BJ74" t="e">
        <f>MyIF(('[3]Раздел 7000'!CC29='[3]Раздел 7000'!BX29+'[3]Раздел 7000'!CB29)*('[3]Раздел 7000'!CC29='[3]Раздел 7000'!CC30+'[3]Раздел 7000'!CC31+'[3]Раздел 7000'!CC32+'[3]Раздел 7000'!CC33+'[3]Раздел 7000'!CC34+'[3]Раздел 7000'!CC35+'[3]Раздел 7000'!CC36))</f>
        <v>#NAME?</v>
      </c>
      <c r="BK74" t="e">
        <f>MyIF(('[3]Раздел 7000'!CE29='[3]Раздел 7000'!CE30+'[3]Раздел 7000'!CE31+'[3]Раздел 7000'!CE32+'[3]Раздел 7000'!CE33+'[3]Раздел 7000'!CE34+'[3]Раздел 7000'!CE35+'[3]Раздел 7000'!CE36))</f>
        <v>#NAME?</v>
      </c>
      <c r="BL74" t="e">
        <f>MyIF(('[3]Раздел 7000'!CF29='[3]Раздел 7000'!CF30+'[3]Раздел 7000'!CF31+'[3]Раздел 7000'!CF32+'[3]Раздел 7000'!CF33+'[3]Раздел 7000'!CF34+'[3]Раздел 7000'!CF35+'[3]Раздел 7000'!CF36))</f>
        <v>#NAME?</v>
      </c>
      <c r="BM74" t="e">
        <f>MyIF(('[3]Раздел 7000'!CG29='[3]Раздел 7000'!CG30+'[3]Раздел 7000'!CG31+'[3]Раздел 7000'!CG32+'[3]Раздел 7000'!CG33+'[3]Раздел 7000'!CG34+'[3]Раздел 7000'!CG35+'[3]Раздел 7000'!CG36))</f>
        <v>#NAME?</v>
      </c>
      <c r="BN74" t="e">
        <f>MyIF(('[3]Раздел 7000'!CH29='[3]Раздел 7000'!CH30+'[3]Раздел 7000'!CH31+'[3]Раздел 7000'!CH32+'[3]Раздел 7000'!CH33+'[3]Раздел 7000'!CH34+'[3]Раздел 7000'!CH35+'[3]Раздел 7000'!CH36)*('[3]Раздел 7000'!CH29='[3]Раздел 7000'!CE29+'[3]Раздел 7000'!CF29+'[3]Раздел 7000'!CG29))</f>
        <v>#NAME?</v>
      </c>
      <c r="BO74" t="e">
        <f>MyIF(('[3]Раздел 7000'!CI29='[3]Раздел 7000'!CC29+'[3]Раздел 7000'!CH29)*('[3]Раздел 7000'!CI29='[3]Раздел 7000'!CI30+'[3]Раздел 7000'!CI31+'[3]Раздел 7000'!CI32+'[3]Раздел 7000'!CI33+'[3]Раздел 7000'!CI34+'[3]Раздел 7000'!CI35+'[3]Раздел 7000'!CI36))</f>
        <v>#NAME?</v>
      </c>
      <c r="BP74" t="e">
        <f>MyIF(('[3]Раздел 7000'!CL29='[3]Раздел 7000'!CL30+'[3]Раздел 7000'!CL31+'[3]Раздел 7000'!CL32+'[3]Раздел 7000'!CL33+'[3]Раздел 7000'!CL34+'[3]Раздел 7000'!CL35+'[3]Раздел 7000'!CL36))</f>
        <v>#NAME?</v>
      </c>
      <c r="BQ74" t="e">
        <f>MyIF(('[3]Раздел 7000'!CM29='[3]Раздел 7000'!CM30+'[3]Раздел 7000'!CM31+'[3]Раздел 7000'!CM32+'[3]Раздел 7000'!CM33+'[3]Раздел 7000'!CM34+'[3]Раздел 7000'!CM35+'[3]Раздел 7000'!CM36))</f>
        <v>#NAME?</v>
      </c>
      <c r="BR74" t="e">
        <f>MyIF(('[3]Раздел 7000'!CN29='[3]Раздел 7000'!CN30+'[3]Раздел 7000'!CN31+'[3]Раздел 7000'!CN32+'[3]Раздел 7000'!CN33+'[3]Раздел 7000'!CN34+'[3]Раздел 7000'!CN35+'[3]Раздел 7000'!CN36))</f>
        <v>#NAME?</v>
      </c>
      <c r="BS74" t="e">
        <f>MyIF(('[3]Раздел 7000'!CO29='[3]Раздел 7000'!CO30+'[3]Раздел 7000'!CO31+'[3]Раздел 7000'!CO32+'[3]Раздел 7000'!CO33+'[3]Раздел 7000'!CO34+'[3]Раздел 7000'!CO35+'[3]Раздел 7000'!CO36))</f>
        <v>#NAME?</v>
      </c>
      <c r="BT74" t="e">
        <f>MyIF(('[3]Раздел 7000'!CP29='[3]Раздел 7000'!CP30+'[3]Раздел 7000'!CP31+'[3]Раздел 7000'!CP32+'[3]Раздел 7000'!CP33+'[3]Раздел 7000'!CP34+'[3]Раздел 7000'!CP35+'[3]Раздел 7000'!CP36)*('[3]Раздел 7000'!CP29='[3]Раздел 7000'!CL29+'[3]Раздел 7000'!CM29+'[3]Раздел 7000'!CN29+'[3]Раздел 7000'!CO29))</f>
        <v>#NAME?</v>
      </c>
      <c r="BU74" t="e">
        <f>MyIF(('[3]Раздел 7000'!CR29='[3]Раздел 7000'!CR30+'[3]Раздел 7000'!CR31+'[3]Раздел 7000'!CR32+'[3]Раздел 7000'!CR33+'[3]Раздел 7000'!CR34+'[3]Раздел 7000'!CR35+'[3]Раздел 7000'!CR36))</f>
        <v>#NAME?</v>
      </c>
      <c r="BV74" t="e">
        <f>MyIF(('[3]Раздел 7000'!CS29='[3]Раздел 7000'!CS30+'[3]Раздел 7000'!CS31+'[3]Раздел 7000'!CS32+'[3]Раздел 7000'!CS33+'[3]Раздел 7000'!CS34+'[3]Раздел 7000'!CS35+'[3]Раздел 7000'!CS36))</f>
        <v>#NAME?</v>
      </c>
      <c r="BW74" t="e">
        <f>MyIF(('[3]Раздел 7000'!CT29='[3]Раздел 7000'!CT30+'[3]Раздел 7000'!CT31+'[3]Раздел 7000'!CT32+'[3]Раздел 7000'!CT33+'[3]Раздел 7000'!CT34+'[3]Раздел 7000'!CT35+'[3]Раздел 7000'!CT36)*('[3]Раздел 7000'!CT29='[3]Раздел 7000'!CR29+'[3]Раздел 7000'!CS29))</f>
        <v>#NAME?</v>
      </c>
      <c r="BX74" t="e">
        <f>MyIF(('[3]Раздел 7000'!CU29='[3]Раздел 7000'!CP29+'[3]Раздел 7000'!CT29)*('[3]Раздел 7000'!CU29='[3]Раздел 7000'!CU30+'[3]Раздел 7000'!CU31+'[3]Раздел 7000'!CU32+'[3]Раздел 7000'!CU33+'[3]Раздел 7000'!CU34+'[3]Раздел 7000'!CU35+'[3]Раздел 7000'!CU36))</f>
        <v>#NAME?</v>
      </c>
      <c r="BY74" t="e">
        <f>MyIF(('[3]Раздел 7000'!CW29='[3]Раздел 7000'!CW30+'[3]Раздел 7000'!CW31+'[3]Раздел 7000'!CW32+'[3]Раздел 7000'!CW33+'[3]Раздел 7000'!CW34+'[3]Раздел 7000'!CW35+'[3]Раздел 7000'!CW36))</f>
        <v>#NAME?</v>
      </c>
      <c r="BZ74" t="e">
        <f>MyIF(('[3]Раздел 7000'!CX29='[3]Раздел 7000'!CX30+'[3]Раздел 7000'!CX31+'[3]Раздел 7000'!CX32+'[3]Раздел 7000'!CX33+'[3]Раздел 7000'!CX34+'[3]Раздел 7000'!CX35+'[3]Раздел 7000'!CX36))</f>
        <v>#NAME?</v>
      </c>
      <c r="CA74" t="e">
        <f>MyIF(('[3]Раздел 7000'!CY29='[3]Раздел 7000'!CY30+'[3]Раздел 7000'!CY31+'[3]Раздел 7000'!CY32+'[3]Раздел 7000'!CY33+'[3]Раздел 7000'!CY34+'[3]Раздел 7000'!CY35+'[3]Раздел 7000'!CY36))</f>
        <v>#NAME?</v>
      </c>
      <c r="CB74" t="e">
        <f>MyIF(('[3]Раздел 7000'!CZ29='[3]Раздел 7000'!CZ30+'[3]Раздел 7000'!CZ31+'[3]Раздел 7000'!CZ32+'[3]Раздел 7000'!CZ33+'[3]Раздел 7000'!CZ34+'[3]Раздел 7000'!CZ35+'[3]Раздел 7000'!CZ36)*('[3]Раздел 7000'!CZ29='[3]Раздел 7000'!CW29+'[3]Раздел 7000'!CX29+'[3]Раздел 7000'!CY29))</f>
        <v>#NAME?</v>
      </c>
      <c r="CC74" t="e">
        <f>MyIF(('[3]Раздел 7000'!DA29='[3]Раздел 7000'!CU29+'[3]Раздел 7000'!CZ29)*('[3]Раздел 7000'!DA29='[3]Раздел 7000'!DA30+'[3]Раздел 7000'!DA31+'[3]Раздел 7000'!DA32+'[3]Раздел 7000'!DA33+'[3]Раздел 7000'!DA34+'[3]Раздел 7000'!DA35+'[3]Раздел 7000'!DA36))</f>
        <v>#NAME?</v>
      </c>
    </row>
    <row r="75" spans="4:81" ht="12.75" hidden="1">
      <c r="D75"/>
      <c r="E75"/>
      <c r="F75"/>
      <c r="G75"/>
      <c r="H75" t="e">
        <f>MyIF(('[3]Раздел 7000'!K30='[3]Раздел 7000'!G30+'[3]Раздел 7000'!H30+'[3]Раздел 7000'!I30+'[3]Раздел 7000'!J30)*('[3]Раздел 7000'!K30='[3]Раздел 7000'!AB30+'[3]Раздел 7000'!AN30+'[3]Раздел 7000'!BF30+'[3]Раздел 7000'!BX30+'[3]Раздел 7000'!CP30))</f>
        <v>#NAME?</v>
      </c>
      <c r="I75"/>
      <c r="J75"/>
      <c r="K75" t="e">
        <f>MyIF(('[3]Раздел 7000'!O30='[3]Раздел 7000'!AF30+'[3]Раздел 7000'!AR30+'[3]Раздел 7000'!BJ30+'[3]Раздел 7000'!CB30+'[3]Раздел 7000'!CT30)*('[3]Раздел 7000'!O30='[3]Раздел 7000'!M30+'[3]Раздел 7000'!N30))</f>
        <v>#NAME?</v>
      </c>
      <c r="L75" t="e">
        <f>MyIF(('[3]Раздел 7000'!P30='[3]Раздел 7000'!K30+'[3]Раздел 7000'!O30)*('[3]Раздел 7000'!P30='[3]Раздел 7000'!AG30+'[3]Раздел 7000'!AS30+'[3]Раздел 7000'!BK30+'[3]Раздел 7000'!CC30+'[3]Раздел 7000'!CU30))</f>
        <v>#NAME?</v>
      </c>
      <c r="M75"/>
      <c r="N75"/>
      <c r="O75"/>
      <c r="P75" t="e">
        <f>MyIF(('[3]Раздел 7000'!U30='[3]Раздел 7000'!R30+'[3]Раздел 7000'!S30+'[3]Раздел 7000'!T30)*('[3]Раздел 7000'!U30='[3]Раздел 7000'!AX30+'[3]Раздел 7000'!BP30+'[3]Раздел 7000'!CH30+'[3]Раздел 7000'!CZ30))</f>
        <v>#NAME?</v>
      </c>
      <c r="Q75" t="e">
        <f>MyIF(('[3]Раздел 7000'!V30='[3]Раздел 7000'!AG30+'[3]Раздел 7000'!AY30+'[3]Раздел 7000'!BQ30+'[3]Раздел 7000'!CI30+'[3]Раздел 7000'!DA30)*('[3]Раздел 7000'!V30='[3]Раздел 7000'!P30+'[3]Раздел 7000'!U30))</f>
        <v>#NAME?</v>
      </c>
      <c r="R75"/>
      <c r="S75"/>
      <c r="T75"/>
      <c r="U75" t="e">
        <f>MyIF(('[3]Раздел 7000'!AB30='[3]Раздел 7000'!Y30+'[3]Раздел 7000'!Z30+'[3]Раздел 7000'!AA30))</f>
        <v>#NAME?</v>
      </c>
      <c r="V75"/>
      <c r="W75"/>
      <c r="X75" t="e">
        <f>MyIF(('[3]Раздел 7000'!AF30='[3]Раздел 7000'!AD30+'[3]Раздел 7000'!AE30))</f>
        <v>#NAME?</v>
      </c>
      <c r="Y75" t="e">
        <f>MyIF(('[3]Раздел 7000'!AG30='[3]Раздел 7000'!AB30+'[3]Раздел 7000'!AF30))</f>
        <v>#NAME?</v>
      </c>
      <c r="Z75"/>
      <c r="AA75"/>
      <c r="AB75"/>
      <c r="AC75"/>
      <c r="AD75" t="e">
        <f>MyIF(('[3]Раздел 7000'!AN30='[3]Раздел 7000'!AJ30+'[3]Раздел 7000'!AK30+'[3]Раздел 7000'!AL30+'[3]Раздел 7000'!AM30))</f>
        <v>#NAME?</v>
      </c>
      <c r="AE75"/>
      <c r="AF75"/>
      <c r="AG75" t="e">
        <f>MyIF(('[3]Раздел 7000'!AR30='[3]Раздел 7000'!AP30+'[3]Раздел 7000'!AQ30))</f>
        <v>#NAME?</v>
      </c>
      <c r="AH75" t="e">
        <f>MyIF(('[3]Раздел 7000'!AS30='[3]Раздел 7000'!AN30+'[3]Раздел 7000'!AR30))</f>
        <v>#NAME?</v>
      </c>
      <c r="AI75"/>
      <c r="AJ75"/>
      <c r="AK75"/>
      <c r="AL75" t="e">
        <f>MyIF(('[3]Раздел 7000'!AX30='[3]Раздел 7000'!AU30+'[3]Раздел 7000'!AV30+'[3]Раздел 7000'!AW30))</f>
        <v>#NAME?</v>
      </c>
      <c r="AM75" t="e">
        <f>MyIF(('[3]Раздел 7000'!AY30='[3]Раздел 7000'!AS30+'[3]Раздел 7000'!AX30))</f>
        <v>#NAME?</v>
      </c>
      <c r="AN75"/>
      <c r="AO75"/>
      <c r="AP75"/>
      <c r="AQ75"/>
      <c r="AR75" t="e">
        <f>MyIF(('[3]Раздел 7000'!BF30='[3]Раздел 7000'!BB30+'[3]Раздел 7000'!BC30+'[3]Раздел 7000'!BD30+'[3]Раздел 7000'!BE30))</f>
        <v>#NAME?</v>
      </c>
      <c r="AS75"/>
      <c r="AT75"/>
      <c r="AU75" t="e">
        <f>MyIF(('[3]Раздел 7000'!BJ30='[3]Раздел 7000'!BH30+'[3]Раздел 7000'!BI30))</f>
        <v>#NAME?</v>
      </c>
      <c r="AV75" t="e">
        <f>MyIF(('[3]Раздел 7000'!BK30='[3]Раздел 7000'!BF30+'[3]Раздел 7000'!BJ30))</f>
        <v>#NAME?</v>
      </c>
      <c r="AW75"/>
      <c r="AX75"/>
      <c r="AY75"/>
      <c r="AZ75" t="e">
        <f>MyIF(('[3]Раздел 7000'!BP30='[3]Раздел 7000'!BM30+'[3]Раздел 7000'!BN30+'[3]Раздел 7000'!BO30))</f>
        <v>#NAME?</v>
      </c>
      <c r="BA75" t="e">
        <f>MyIF(('[3]Раздел 7000'!BQ30='[3]Раздел 7000'!BK30+'[3]Раздел 7000'!BP30))</f>
        <v>#NAME?</v>
      </c>
      <c r="BB75"/>
      <c r="BC75"/>
      <c r="BD75"/>
      <c r="BE75"/>
      <c r="BF75" t="e">
        <f>MyIF(('[3]Раздел 7000'!BX30='[3]Раздел 7000'!BT30+'[3]Раздел 7000'!BU30+'[3]Раздел 7000'!BV30+'[3]Раздел 7000'!BW30))</f>
        <v>#NAME?</v>
      </c>
      <c r="BG75"/>
      <c r="BH75"/>
      <c r="BI75" t="e">
        <f>MyIF(('[3]Раздел 7000'!CB30='[3]Раздел 7000'!BZ30+'[3]Раздел 7000'!CA30))</f>
        <v>#NAME?</v>
      </c>
      <c r="BJ75" t="e">
        <f>MyIF(('[3]Раздел 7000'!CC30='[3]Раздел 7000'!BX30+'[3]Раздел 7000'!CB30))</f>
        <v>#NAME?</v>
      </c>
      <c r="BK75"/>
      <c r="BL75"/>
      <c r="BM75"/>
      <c r="BN75" t="e">
        <f>MyIF(('[3]Раздел 7000'!CH30='[3]Раздел 7000'!CE30+'[3]Раздел 7000'!CF30+'[3]Раздел 7000'!CG30))</f>
        <v>#NAME?</v>
      </c>
      <c r="BO75" t="e">
        <f>MyIF(('[3]Раздел 7000'!CI30='[3]Раздел 7000'!CC30+'[3]Раздел 7000'!CH30))</f>
        <v>#NAME?</v>
      </c>
      <c r="BP75"/>
      <c r="BQ75"/>
      <c r="BR75"/>
      <c r="BS75"/>
      <c r="BT75" t="e">
        <f>MyIF(('[3]Раздел 7000'!CP30='[3]Раздел 7000'!CL30+'[3]Раздел 7000'!CM30+'[3]Раздел 7000'!CN30+'[3]Раздел 7000'!CO30))</f>
        <v>#NAME?</v>
      </c>
      <c r="BU75"/>
      <c r="BV75"/>
      <c r="BW75" t="e">
        <f>MyIF(('[3]Раздел 7000'!CT30='[3]Раздел 7000'!CR30+'[3]Раздел 7000'!CS30))</f>
        <v>#NAME?</v>
      </c>
      <c r="BX75" t="e">
        <f>MyIF(('[3]Раздел 7000'!CU30='[3]Раздел 7000'!CP30+'[3]Раздел 7000'!CT30))</f>
        <v>#NAME?</v>
      </c>
      <c r="BY75"/>
      <c r="BZ75"/>
      <c r="CA75"/>
      <c r="CB75" t="e">
        <f>MyIF(('[3]Раздел 7000'!CZ30='[3]Раздел 7000'!CW30+'[3]Раздел 7000'!CX30+'[3]Раздел 7000'!CY30))</f>
        <v>#NAME?</v>
      </c>
      <c r="CC75" t="e">
        <f>MyIF(('[3]Раздел 7000'!DA30='[3]Раздел 7000'!CU30+'[3]Раздел 7000'!CZ30))</f>
        <v>#NAME?</v>
      </c>
    </row>
    <row r="76" spans="4:81" ht="12.75" hidden="1">
      <c r="D76"/>
      <c r="E76"/>
      <c r="F76"/>
      <c r="G76"/>
      <c r="H76" t="e">
        <f>MyIF(('[3]Раздел 7000'!K31='[3]Раздел 7000'!AB31+'[3]Раздел 7000'!AN31+'[3]Раздел 7000'!BF31+'[3]Раздел 7000'!BX31+'[3]Раздел 7000'!CP31)*('[3]Раздел 7000'!K31='[3]Раздел 7000'!G31+'[3]Раздел 7000'!H31+'[3]Раздел 7000'!I31+'[3]Раздел 7000'!J31))</f>
        <v>#NAME?</v>
      </c>
      <c r="I76"/>
      <c r="J76"/>
      <c r="K76" t="e">
        <f>MyIF(('[3]Раздел 7000'!O31='[3]Раздел 7000'!M31+'[3]Раздел 7000'!N31)*('[3]Раздел 7000'!O31='[3]Раздел 7000'!AF31+'[3]Раздел 7000'!AR31+'[3]Раздел 7000'!BJ31+'[3]Раздел 7000'!CB31+'[3]Раздел 7000'!CT31))</f>
        <v>#NAME?</v>
      </c>
      <c r="L76" t="e">
        <f>MyIF(('[3]Раздел 7000'!P31='[3]Раздел 7000'!AG31+'[3]Раздел 7000'!AS31+'[3]Раздел 7000'!BK31+'[3]Раздел 7000'!CC31+'[3]Раздел 7000'!CU31)*('[3]Раздел 7000'!P31='[3]Раздел 7000'!K31+'[3]Раздел 7000'!O31))</f>
        <v>#NAME?</v>
      </c>
      <c r="M76"/>
      <c r="N76"/>
      <c r="O76"/>
      <c r="P76" t="e">
        <f>MyIF(('[3]Раздел 7000'!U31='[3]Раздел 7000'!R31+'[3]Раздел 7000'!S31+'[3]Раздел 7000'!T31)*('[3]Раздел 7000'!U31='[3]Раздел 7000'!AX31+'[3]Раздел 7000'!BP31+'[3]Раздел 7000'!CH31+'[3]Раздел 7000'!CZ31))</f>
        <v>#NAME?</v>
      </c>
      <c r="Q76" t="e">
        <f>MyIF(('[3]Раздел 7000'!V31='[3]Раздел 7000'!AG31+'[3]Раздел 7000'!AY31+'[3]Раздел 7000'!BQ31+'[3]Раздел 7000'!CI31+'[3]Раздел 7000'!DA31)*('[3]Раздел 7000'!V31='[3]Раздел 7000'!P31+'[3]Раздел 7000'!U31))</f>
        <v>#NAME?</v>
      </c>
      <c r="R76"/>
      <c r="S76"/>
      <c r="T76"/>
      <c r="U76" t="e">
        <f>MyIF(('[3]Раздел 7000'!AB31='[3]Раздел 7000'!Y31+'[3]Раздел 7000'!Z31+'[3]Раздел 7000'!AA31))</f>
        <v>#NAME?</v>
      </c>
      <c r="V76"/>
      <c r="W76"/>
      <c r="X76" t="e">
        <f>MyIF(('[3]Раздел 7000'!AF31='[3]Раздел 7000'!AD31+'[3]Раздел 7000'!AE31))</f>
        <v>#NAME?</v>
      </c>
      <c r="Y76" t="e">
        <f>MyIF(('[3]Раздел 7000'!AG31='[3]Раздел 7000'!AB31+'[3]Раздел 7000'!AF31))</f>
        <v>#NAME?</v>
      </c>
      <c r="Z76"/>
      <c r="AA76"/>
      <c r="AB76"/>
      <c r="AC76"/>
      <c r="AD76" t="e">
        <f>MyIF(('[3]Раздел 7000'!AN31='[3]Раздел 7000'!AJ31+'[3]Раздел 7000'!AK31+'[3]Раздел 7000'!AL31+'[3]Раздел 7000'!AM31))</f>
        <v>#NAME?</v>
      </c>
      <c r="AE76"/>
      <c r="AF76"/>
      <c r="AG76" t="e">
        <f>MyIF(('[3]Раздел 7000'!AR31='[3]Раздел 7000'!AP31+'[3]Раздел 7000'!AQ31))</f>
        <v>#NAME?</v>
      </c>
      <c r="AH76" t="e">
        <f>MyIF(('[3]Раздел 7000'!AS31='[3]Раздел 7000'!AN31+'[3]Раздел 7000'!AR31))</f>
        <v>#NAME?</v>
      </c>
      <c r="AI76"/>
      <c r="AJ76"/>
      <c r="AK76"/>
      <c r="AL76" t="e">
        <f>MyIF(('[3]Раздел 7000'!AX31='[3]Раздел 7000'!AU31+'[3]Раздел 7000'!AV31+'[3]Раздел 7000'!AW31))</f>
        <v>#NAME?</v>
      </c>
      <c r="AM76" t="e">
        <f>MyIF(('[3]Раздел 7000'!AY31='[3]Раздел 7000'!AS31+'[3]Раздел 7000'!AX31))</f>
        <v>#NAME?</v>
      </c>
      <c r="AN76"/>
      <c r="AO76"/>
      <c r="AP76"/>
      <c r="AQ76"/>
      <c r="AR76" t="e">
        <f>MyIF(('[3]Раздел 7000'!BF31='[3]Раздел 7000'!BB31+'[3]Раздел 7000'!BC31+'[3]Раздел 7000'!BD31+'[3]Раздел 7000'!BE31))</f>
        <v>#NAME?</v>
      </c>
      <c r="AS76"/>
      <c r="AT76"/>
      <c r="AU76" t="e">
        <f>MyIF(('[3]Раздел 7000'!BJ31='[3]Раздел 7000'!BH31+'[3]Раздел 7000'!BI31))</f>
        <v>#NAME?</v>
      </c>
      <c r="AV76" t="e">
        <f>MyIF(('[3]Раздел 7000'!BK31='[3]Раздел 7000'!BF31+'[3]Раздел 7000'!BJ31))</f>
        <v>#NAME?</v>
      </c>
      <c r="AW76"/>
      <c r="AX76"/>
      <c r="AY76"/>
      <c r="AZ76" t="e">
        <f>MyIF(('[3]Раздел 7000'!BP31='[3]Раздел 7000'!BM31+'[3]Раздел 7000'!BN31+'[3]Раздел 7000'!BO31))</f>
        <v>#NAME?</v>
      </c>
      <c r="BA76" t="e">
        <f>MyIF(('[3]Раздел 7000'!BQ31='[3]Раздел 7000'!BK31+'[3]Раздел 7000'!BP31))</f>
        <v>#NAME?</v>
      </c>
      <c r="BB76"/>
      <c r="BC76"/>
      <c r="BD76"/>
      <c r="BE76"/>
      <c r="BF76" t="e">
        <f>MyIF(('[3]Раздел 7000'!BX31='[3]Раздел 7000'!BT31+'[3]Раздел 7000'!BU31+'[3]Раздел 7000'!BV31+'[3]Раздел 7000'!BW31))</f>
        <v>#NAME?</v>
      </c>
      <c r="BG76"/>
      <c r="BH76"/>
      <c r="BI76" t="e">
        <f>MyIF(('[3]Раздел 7000'!CB31='[3]Раздел 7000'!BZ31+'[3]Раздел 7000'!CA31))</f>
        <v>#NAME?</v>
      </c>
      <c r="BJ76" t="e">
        <f>MyIF(('[3]Раздел 7000'!CC31='[3]Раздел 7000'!BX31+'[3]Раздел 7000'!CB31))</f>
        <v>#NAME?</v>
      </c>
      <c r="BK76"/>
      <c r="BL76"/>
      <c r="BM76"/>
      <c r="BN76" t="e">
        <f>MyIF(('[3]Раздел 7000'!CH31='[3]Раздел 7000'!CE31+'[3]Раздел 7000'!CF31+'[3]Раздел 7000'!CG31))</f>
        <v>#NAME?</v>
      </c>
      <c r="BO76" t="e">
        <f>MyIF(('[3]Раздел 7000'!CI31='[3]Раздел 7000'!CC31+'[3]Раздел 7000'!CH31))</f>
        <v>#NAME?</v>
      </c>
      <c r="BP76"/>
      <c r="BQ76"/>
      <c r="BR76"/>
      <c r="BS76"/>
      <c r="BT76" t="e">
        <f>MyIF(('[3]Раздел 7000'!CP31='[3]Раздел 7000'!CL31+'[3]Раздел 7000'!CM31+'[3]Раздел 7000'!CN31+'[3]Раздел 7000'!CO31))</f>
        <v>#NAME?</v>
      </c>
      <c r="BU76"/>
      <c r="BV76"/>
      <c r="BW76" t="e">
        <f>MyIF(('[3]Раздел 7000'!CT31='[3]Раздел 7000'!CR31+'[3]Раздел 7000'!CS31))</f>
        <v>#NAME?</v>
      </c>
      <c r="BX76" t="e">
        <f>MyIF(('[3]Раздел 7000'!CU31='[3]Раздел 7000'!CP31+'[3]Раздел 7000'!CT31))</f>
        <v>#NAME?</v>
      </c>
      <c r="BY76"/>
      <c r="BZ76"/>
      <c r="CA76"/>
      <c r="CB76" t="e">
        <f>MyIF(('[3]Раздел 7000'!CZ31='[3]Раздел 7000'!CW31+'[3]Раздел 7000'!CX31+'[3]Раздел 7000'!CY31))</f>
        <v>#NAME?</v>
      </c>
      <c r="CC76" t="e">
        <f>MyIF(('[3]Раздел 7000'!DA31='[3]Раздел 7000'!CU31+'[3]Раздел 7000'!CZ31))</f>
        <v>#NAME?</v>
      </c>
    </row>
    <row r="77" spans="4:81" ht="12.75" hidden="1">
      <c r="D77"/>
      <c r="E77"/>
      <c r="F77"/>
      <c r="G77"/>
      <c r="H77" t="e">
        <f>MyIF(('[3]Раздел 7000'!K32='[3]Раздел 7000'!AB32+'[3]Раздел 7000'!AN32+'[3]Раздел 7000'!BF32+'[3]Раздел 7000'!BX32+'[3]Раздел 7000'!CP32)*('[3]Раздел 7000'!K32='[3]Раздел 7000'!G32+'[3]Раздел 7000'!H32+'[3]Раздел 7000'!I32+'[3]Раздел 7000'!J32))</f>
        <v>#NAME?</v>
      </c>
      <c r="I77"/>
      <c r="J77"/>
      <c r="K77" t="e">
        <f>MyIF(('[3]Раздел 7000'!O32='[3]Раздел 7000'!M32+'[3]Раздел 7000'!N32)*('[3]Раздел 7000'!O32='[3]Раздел 7000'!AF32+'[3]Раздел 7000'!AR32+'[3]Раздел 7000'!BJ32+'[3]Раздел 7000'!CB32+'[3]Раздел 7000'!CT32))</f>
        <v>#NAME?</v>
      </c>
      <c r="L77" t="e">
        <f>MyIF(('[3]Раздел 7000'!P32='[3]Раздел 7000'!K32+'[3]Раздел 7000'!O32)*('[3]Раздел 7000'!P32='[3]Раздел 7000'!AG32+'[3]Раздел 7000'!AS32+'[3]Раздел 7000'!BK32+'[3]Раздел 7000'!CC32+'[3]Раздел 7000'!CU32))</f>
        <v>#NAME?</v>
      </c>
      <c r="M77"/>
      <c r="N77"/>
      <c r="O77"/>
      <c r="P77" t="e">
        <f>MyIF(('[3]Раздел 7000'!U32='[3]Раздел 7000'!AX32+'[3]Раздел 7000'!BP32+'[3]Раздел 7000'!CH32+'[3]Раздел 7000'!CZ32)*('[3]Раздел 7000'!U32='[3]Раздел 7000'!R32+'[3]Раздел 7000'!S32+'[3]Раздел 7000'!T32))</f>
        <v>#NAME?</v>
      </c>
      <c r="Q77" t="e">
        <f>MyIF(('[3]Раздел 7000'!V32='[3]Раздел 7000'!P32+'[3]Раздел 7000'!U32)*('[3]Раздел 7000'!V32='[3]Раздел 7000'!AG32+'[3]Раздел 7000'!AY32+'[3]Раздел 7000'!BQ32+'[3]Раздел 7000'!CI32+'[3]Раздел 7000'!DA32))</f>
        <v>#NAME?</v>
      </c>
      <c r="R77" t="e">
        <f>MyIF(('[3]Раздел 7000'!Y32=0))</f>
        <v>#NAME?</v>
      </c>
      <c r="S77" t="e">
        <f>MyIF(('[3]Раздел 7000'!Z32=0))</f>
        <v>#NAME?</v>
      </c>
      <c r="T77" t="e">
        <f>MyIF(('[3]Раздел 7000'!AA32=0))</f>
        <v>#NAME?</v>
      </c>
      <c r="U77" t="e">
        <f>MyIF(('[3]Раздел 7000'!AB32=0)*('[3]Раздел 7000'!AB32='[3]Раздел 7000'!Y32+'[3]Раздел 7000'!Z32+'[3]Раздел 7000'!AA32))</f>
        <v>#NAME?</v>
      </c>
      <c r="V77" t="e">
        <f>MyIF(('[3]Раздел 7000'!AD32=0))</f>
        <v>#NAME?</v>
      </c>
      <c r="W77" t="e">
        <f>MyIF(('[3]Раздел 7000'!AE32=0))</f>
        <v>#NAME?</v>
      </c>
      <c r="X77" t="e">
        <f>MyIF(('[3]Раздел 7000'!AF32=0)*('[3]Раздел 7000'!AF32='[3]Раздел 7000'!AD32+'[3]Раздел 7000'!AE32))</f>
        <v>#NAME?</v>
      </c>
      <c r="Y77" t="e">
        <f>MyIF(('[3]Раздел 7000'!AG32='[3]Раздел 7000'!AF32+'[3]Раздел 7000'!AB32)*('[3]Раздел 7000'!AG32=0))</f>
        <v>#NAME?</v>
      </c>
      <c r="Z77"/>
      <c r="AA77"/>
      <c r="AB77"/>
      <c r="AC77"/>
      <c r="AD77" t="e">
        <f>MyIF(('[3]Раздел 7000'!AN32='[3]Раздел 7000'!AJ32+'[3]Раздел 7000'!AK32+'[3]Раздел 7000'!AL32+'[3]Раздел 7000'!AM32))</f>
        <v>#NAME?</v>
      </c>
      <c r="AE77"/>
      <c r="AF77"/>
      <c r="AG77" t="e">
        <f>MyIF(('[3]Раздел 7000'!AR32='[3]Раздел 7000'!AP32+'[3]Раздел 7000'!AQ32))</f>
        <v>#NAME?</v>
      </c>
      <c r="AH77" t="e">
        <f>MyIF(('[3]Раздел 7000'!AS32='[3]Раздел 7000'!AN32+'[3]Раздел 7000'!AR32))</f>
        <v>#NAME?</v>
      </c>
      <c r="AI77"/>
      <c r="AJ77"/>
      <c r="AK77"/>
      <c r="AL77" t="e">
        <f>MyIF(('[3]Раздел 7000'!AX32='[3]Раздел 7000'!AU32+'[3]Раздел 7000'!AV32+'[3]Раздел 7000'!AW32))</f>
        <v>#NAME?</v>
      </c>
      <c r="AM77" t="e">
        <f>MyIF(('[3]Раздел 7000'!AY32='[3]Раздел 7000'!AS32+'[3]Раздел 7000'!AX32))</f>
        <v>#NAME?</v>
      </c>
      <c r="AN77"/>
      <c r="AO77"/>
      <c r="AP77"/>
      <c r="AQ77"/>
      <c r="AR77" t="e">
        <f>MyIF(('[3]Раздел 7000'!BF32='[3]Раздел 7000'!BB32+'[3]Раздел 7000'!BC32+'[3]Раздел 7000'!BD32+'[3]Раздел 7000'!BE32))</f>
        <v>#NAME?</v>
      </c>
      <c r="AS77"/>
      <c r="AT77"/>
      <c r="AU77" t="e">
        <f>MyIF(('[3]Раздел 7000'!BJ32='[3]Раздел 7000'!BH32+'[3]Раздел 7000'!BI32))</f>
        <v>#NAME?</v>
      </c>
      <c r="AV77" t="e">
        <f>MyIF(('[3]Раздел 7000'!BK32='[3]Раздел 7000'!BF32+'[3]Раздел 7000'!BJ32))</f>
        <v>#NAME?</v>
      </c>
      <c r="AW77"/>
      <c r="AX77"/>
      <c r="AY77"/>
      <c r="AZ77" t="e">
        <f>MyIF(('[3]Раздел 7000'!BP32='[3]Раздел 7000'!BM32+'[3]Раздел 7000'!BN32+'[3]Раздел 7000'!BO32))</f>
        <v>#NAME?</v>
      </c>
      <c r="BA77" t="e">
        <f>MyIF(('[3]Раздел 7000'!BQ32='[3]Раздел 7000'!BK32+'[3]Раздел 7000'!BP32))</f>
        <v>#NAME?</v>
      </c>
      <c r="BB77"/>
      <c r="BC77"/>
      <c r="BD77"/>
      <c r="BE77"/>
      <c r="BF77" t="e">
        <f>MyIF(('[3]Раздел 7000'!BX32='[3]Раздел 7000'!BT32+'[3]Раздел 7000'!BU32+'[3]Раздел 7000'!BV32+'[3]Раздел 7000'!BW32))</f>
        <v>#NAME?</v>
      </c>
      <c r="BG77"/>
      <c r="BH77"/>
      <c r="BI77" t="e">
        <f>MyIF(('[3]Раздел 7000'!CB32='[3]Раздел 7000'!BZ32+'[3]Раздел 7000'!CA32))</f>
        <v>#NAME?</v>
      </c>
      <c r="BJ77" t="e">
        <f>MyIF(('[3]Раздел 7000'!CC32='[3]Раздел 7000'!BX32+'[3]Раздел 7000'!CB32))</f>
        <v>#NAME?</v>
      </c>
      <c r="BK77"/>
      <c r="BL77"/>
      <c r="BM77"/>
      <c r="BN77" t="e">
        <f>MyIF(('[3]Раздел 7000'!CH32='[3]Раздел 7000'!CE32+'[3]Раздел 7000'!CF32+'[3]Раздел 7000'!CG32))</f>
        <v>#NAME?</v>
      </c>
      <c r="BO77" t="e">
        <f>MyIF(('[3]Раздел 7000'!CI32='[3]Раздел 7000'!CC32+'[3]Раздел 7000'!CH32))</f>
        <v>#NAME?</v>
      </c>
      <c r="BP77"/>
      <c r="BQ77"/>
      <c r="BR77"/>
      <c r="BS77"/>
      <c r="BT77" t="e">
        <f>MyIF(('[3]Раздел 7000'!CP32='[3]Раздел 7000'!CL32+'[3]Раздел 7000'!CM32+'[3]Раздел 7000'!CN32+'[3]Раздел 7000'!CO32))</f>
        <v>#NAME?</v>
      </c>
      <c r="BU77"/>
      <c r="BV77"/>
      <c r="BW77" t="e">
        <f>MyIF(('[3]Раздел 7000'!CT32='[3]Раздел 7000'!CR32+'[3]Раздел 7000'!CS32))</f>
        <v>#NAME?</v>
      </c>
      <c r="BX77" t="e">
        <f>MyIF(('[3]Раздел 7000'!CU32='[3]Раздел 7000'!CP32+'[3]Раздел 7000'!CT32))</f>
        <v>#NAME?</v>
      </c>
      <c r="BY77"/>
      <c r="BZ77"/>
      <c r="CA77"/>
      <c r="CB77" t="e">
        <f>MyIF(('[3]Раздел 7000'!CZ32='[3]Раздел 7000'!CW32+'[3]Раздел 7000'!CX32+'[3]Раздел 7000'!CY32))</f>
        <v>#NAME?</v>
      </c>
      <c r="CC77" t="e">
        <f>MyIF(('[3]Раздел 7000'!DA32='[3]Раздел 7000'!CU32+'[3]Раздел 7000'!CZ32))</f>
        <v>#NAME?</v>
      </c>
    </row>
    <row r="78" spans="4:81" ht="12.75" hidden="1">
      <c r="D78"/>
      <c r="E78"/>
      <c r="F78"/>
      <c r="G78"/>
      <c r="H78" t="e">
        <f>MyIF(('[3]Раздел 7000'!K33='[3]Раздел 7000'!AB33+'[3]Раздел 7000'!AN33+'[3]Раздел 7000'!BF33+'[3]Раздел 7000'!BX33+'[3]Раздел 7000'!CP33)*('[3]Раздел 7000'!K33='[3]Раздел 7000'!G33+'[3]Раздел 7000'!H33+'[3]Раздел 7000'!I33+'[3]Раздел 7000'!J33))</f>
        <v>#NAME?</v>
      </c>
      <c r="I78"/>
      <c r="J78"/>
      <c r="K78" t="e">
        <f>MyIF(('[3]Раздел 7000'!O33='[3]Раздел 7000'!M33+'[3]Раздел 7000'!N33)*('[3]Раздел 7000'!O33='[3]Раздел 7000'!AF33+'[3]Раздел 7000'!AR33+'[3]Раздел 7000'!BJ33+'[3]Раздел 7000'!CB33+'[3]Раздел 7000'!CT33))</f>
        <v>#NAME?</v>
      </c>
      <c r="L78" t="e">
        <f>MyIF(('[3]Раздел 7000'!P33='[3]Раздел 7000'!K33+'[3]Раздел 7000'!O33)*('[3]Раздел 7000'!P33='[3]Раздел 7000'!AG33+'[3]Раздел 7000'!AS33+'[3]Раздел 7000'!BK33+'[3]Раздел 7000'!CC33+'[3]Раздел 7000'!CU33))</f>
        <v>#NAME?</v>
      </c>
      <c r="M78"/>
      <c r="N78"/>
      <c r="O78"/>
      <c r="P78" t="e">
        <f>MyIF(('[3]Раздел 7000'!U33='[3]Раздел 7000'!AX33+'[3]Раздел 7000'!BP33+'[3]Раздел 7000'!CH33+'[3]Раздел 7000'!CZ33)*('[3]Раздел 7000'!U33='[3]Раздел 7000'!R33+'[3]Раздел 7000'!S33+'[3]Раздел 7000'!T33))</f>
        <v>#NAME?</v>
      </c>
      <c r="Q78" t="e">
        <f>MyIF(('[3]Раздел 7000'!V33='[3]Раздел 7000'!P33+'[3]Раздел 7000'!U33)*('[3]Раздел 7000'!V33='[3]Раздел 7000'!AG33+'[3]Раздел 7000'!AY33+'[3]Раздел 7000'!BQ33+'[3]Раздел 7000'!CI33+'[3]Раздел 7000'!DA33))</f>
        <v>#NAME?</v>
      </c>
      <c r="R78"/>
      <c r="S78"/>
      <c r="T78"/>
      <c r="U78" t="e">
        <f>MyIF(('[3]Раздел 7000'!AB33='[3]Раздел 7000'!Y33+'[3]Раздел 7000'!Z33+'[3]Раздел 7000'!AA33))</f>
        <v>#NAME?</v>
      </c>
      <c r="V78"/>
      <c r="W78"/>
      <c r="X78" t="e">
        <f>MyIF(('[3]Раздел 7000'!AF33='[3]Раздел 7000'!AD33+'[3]Раздел 7000'!AE33))</f>
        <v>#NAME?</v>
      </c>
      <c r="Y78" t="e">
        <f>MyIF(('[3]Раздел 7000'!AG33='[3]Раздел 7000'!AB33+'[3]Раздел 7000'!AF33))</f>
        <v>#NAME?</v>
      </c>
      <c r="Z78"/>
      <c r="AA78"/>
      <c r="AB78"/>
      <c r="AC78"/>
      <c r="AD78" t="e">
        <f>MyIF(('[3]Раздел 7000'!AN33='[3]Раздел 7000'!AJ33+'[3]Раздел 7000'!AK33+'[3]Раздел 7000'!AL33+'[3]Раздел 7000'!AM33))</f>
        <v>#NAME?</v>
      </c>
      <c r="AE78"/>
      <c r="AF78"/>
      <c r="AG78" t="e">
        <f>MyIF(('[3]Раздел 7000'!AR33='[3]Раздел 7000'!AP33+'[3]Раздел 7000'!AQ33))</f>
        <v>#NAME?</v>
      </c>
      <c r="AH78" t="e">
        <f>MyIF(('[3]Раздел 7000'!AS33='[3]Раздел 7000'!AN33+'[3]Раздел 7000'!AR33))</f>
        <v>#NAME?</v>
      </c>
      <c r="AI78"/>
      <c r="AJ78"/>
      <c r="AK78"/>
      <c r="AL78" t="e">
        <f>MyIF(('[3]Раздел 7000'!AX33='[3]Раздел 7000'!AU33+'[3]Раздел 7000'!AV33+'[3]Раздел 7000'!AW33))</f>
        <v>#NAME?</v>
      </c>
      <c r="AM78" t="e">
        <f>MyIF(('[3]Раздел 7000'!AY33='[3]Раздел 7000'!AS33+'[3]Раздел 7000'!AX33))</f>
        <v>#NAME?</v>
      </c>
      <c r="AN78"/>
      <c r="AO78"/>
      <c r="AP78"/>
      <c r="AQ78"/>
      <c r="AR78" t="e">
        <f>MyIF(('[3]Раздел 7000'!BF33='[3]Раздел 7000'!BB33+'[3]Раздел 7000'!BC33+'[3]Раздел 7000'!BD33+'[3]Раздел 7000'!BE33))</f>
        <v>#NAME?</v>
      </c>
      <c r="AS78"/>
      <c r="AT78"/>
      <c r="AU78" t="e">
        <f>MyIF(('[3]Раздел 7000'!BJ33='[3]Раздел 7000'!BH33+'[3]Раздел 7000'!BI33))</f>
        <v>#NAME?</v>
      </c>
      <c r="AV78" t="e">
        <f>MyIF(('[3]Раздел 7000'!BK33='[3]Раздел 7000'!BF33+'[3]Раздел 7000'!BJ33))</f>
        <v>#NAME?</v>
      </c>
      <c r="AW78"/>
      <c r="AX78"/>
      <c r="AY78"/>
      <c r="AZ78" t="e">
        <f>MyIF(('[3]Раздел 7000'!BP33='[3]Раздел 7000'!BM33+'[3]Раздел 7000'!BN33+'[3]Раздел 7000'!BO33))</f>
        <v>#NAME?</v>
      </c>
      <c r="BA78" t="e">
        <f>MyIF(('[3]Раздел 7000'!BQ33='[3]Раздел 7000'!BK33+'[3]Раздел 7000'!BP33))</f>
        <v>#NAME?</v>
      </c>
      <c r="BB78"/>
      <c r="BC78"/>
      <c r="BD78"/>
      <c r="BE78"/>
      <c r="BF78" t="e">
        <f>MyIF(('[3]Раздел 7000'!BX33='[3]Раздел 7000'!BT33+'[3]Раздел 7000'!BU33+'[3]Раздел 7000'!BV33+'[3]Раздел 7000'!BW33))</f>
        <v>#NAME?</v>
      </c>
      <c r="BG78"/>
      <c r="BH78"/>
      <c r="BI78" t="e">
        <f>MyIF(('[3]Раздел 7000'!CB33='[3]Раздел 7000'!BZ33+'[3]Раздел 7000'!CA33))</f>
        <v>#NAME?</v>
      </c>
      <c r="BJ78" t="e">
        <f>MyIF(('[3]Раздел 7000'!CC33='[3]Раздел 7000'!BX33+'[3]Раздел 7000'!CB33))</f>
        <v>#NAME?</v>
      </c>
      <c r="BK78"/>
      <c r="BL78"/>
      <c r="BM78"/>
      <c r="BN78" t="e">
        <f>MyIF(('[3]Раздел 7000'!CH33='[3]Раздел 7000'!CE33+'[3]Раздел 7000'!CF33+'[3]Раздел 7000'!CG33))</f>
        <v>#NAME?</v>
      </c>
      <c r="BO78" t="e">
        <f>MyIF(('[3]Раздел 7000'!CI33='[3]Раздел 7000'!CC33+'[3]Раздел 7000'!CH33))</f>
        <v>#NAME?</v>
      </c>
      <c r="BP78"/>
      <c r="BQ78"/>
      <c r="BR78"/>
      <c r="BS78"/>
      <c r="BT78" t="e">
        <f>MyIF(('[3]Раздел 7000'!CP33='[3]Раздел 7000'!CL33+'[3]Раздел 7000'!CM33+'[3]Раздел 7000'!CN33+'[3]Раздел 7000'!CO33))</f>
        <v>#NAME?</v>
      </c>
      <c r="BU78"/>
      <c r="BV78"/>
      <c r="BW78" t="e">
        <f>MyIF(('[3]Раздел 7000'!CT33='[3]Раздел 7000'!CR33+'[3]Раздел 7000'!CS33))</f>
        <v>#NAME?</v>
      </c>
      <c r="BX78" t="e">
        <f>MyIF(('[3]Раздел 7000'!CU33='[3]Раздел 7000'!CP33+'[3]Раздел 7000'!CT33))</f>
        <v>#NAME?</v>
      </c>
      <c r="BY78"/>
      <c r="BZ78"/>
      <c r="CA78"/>
      <c r="CB78" t="e">
        <f>MyIF(('[3]Раздел 7000'!CZ33='[3]Раздел 7000'!CW33+'[3]Раздел 7000'!CX33+'[3]Раздел 7000'!CY33))</f>
        <v>#NAME?</v>
      </c>
      <c r="CC78" t="e">
        <f>MyIF(('[3]Раздел 7000'!DA33='[3]Раздел 7000'!CU33+'[3]Раздел 7000'!CZ33))</f>
        <v>#NAME?</v>
      </c>
    </row>
    <row r="79" spans="4:81" ht="12.75" hidden="1">
      <c r="D79"/>
      <c r="E79"/>
      <c r="F79"/>
      <c r="G79"/>
      <c r="H79" t="e">
        <f>MyIF(('[3]Раздел 7000'!K34='[3]Раздел 7000'!AB34+'[3]Раздел 7000'!AN34+'[3]Раздел 7000'!BF34+'[3]Раздел 7000'!BX34+'[3]Раздел 7000'!CP34)*('[3]Раздел 7000'!K34='[3]Раздел 7000'!G34+'[3]Раздел 7000'!H34+'[3]Раздел 7000'!I34+'[3]Раздел 7000'!J34))</f>
        <v>#NAME?</v>
      </c>
      <c r="I79"/>
      <c r="J79"/>
      <c r="K79" t="e">
        <f>MyIF(('[3]Раздел 7000'!O34='[3]Раздел 7000'!M34+'[3]Раздел 7000'!N34)*('[3]Раздел 7000'!O34='[3]Раздел 7000'!AF34+'[3]Раздел 7000'!AR34+'[3]Раздел 7000'!BJ34+'[3]Раздел 7000'!CB34+'[3]Раздел 7000'!CT34))</f>
        <v>#NAME?</v>
      </c>
      <c r="L79" t="e">
        <f>MyIF(('[3]Раздел 7000'!P34='[3]Раздел 7000'!K34+'[3]Раздел 7000'!O34)*('[3]Раздел 7000'!P34='[3]Раздел 7000'!AG34+'[3]Раздел 7000'!AS34+'[3]Раздел 7000'!BK34+'[3]Раздел 7000'!CC34+'[3]Раздел 7000'!CU34))</f>
        <v>#NAME?</v>
      </c>
      <c r="M79"/>
      <c r="N79"/>
      <c r="O79"/>
      <c r="P79" t="e">
        <f>MyIF(('[3]Раздел 7000'!U34='[3]Раздел 7000'!AX34+'[3]Раздел 7000'!BP34+'[3]Раздел 7000'!CH34+'[3]Раздел 7000'!CZ34)*('[3]Раздел 7000'!U34='[3]Раздел 7000'!R34+'[3]Раздел 7000'!S34+'[3]Раздел 7000'!T34))</f>
        <v>#NAME?</v>
      </c>
      <c r="Q79" t="e">
        <f>MyIF(('[3]Раздел 7000'!V34='[3]Раздел 7000'!P34+'[3]Раздел 7000'!U34)*('[3]Раздел 7000'!V34='[3]Раздел 7000'!AG34+'[3]Раздел 7000'!AY34+'[3]Раздел 7000'!BQ34+'[3]Раздел 7000'!CI34+'[3]Раздел 7000'!DA34))</f>
        <v>#NAME?</v>
      </c>
      <c r="R79"/>
      <c r="S79"/>
      <c r="T79"/>
      <c r="U79" t="e">
        <f>MyIF(('[3]Раздел 7000'!AB34='[3]Раздел 7000'!Y34+'[3]Раздел 7000'!Z34+'[3]Раздел 7000'!AA34))</f>
        <v>#NAME?</v>
      </c>
      <c r="V79"/>
      <c r="W79"/>
      <c r="X79" t="e">
        <f>MyIF(('[3]Раздел 7000'!AF34='[3]Раздел 7000'!AD34+'[3]Раздел 7000'!AE34))</f>
        <v>#NAME?</v>
      </c>
      <c r="Y79" t="e">
        <f>MyIF(('[3]Раздел 7000'!AG34='[3]Раздел 7000'!AB34+'[3]Раздел 7000'!AF34))</f>
        <v>#NAME?</v>
      </c>
      <c r="Z79"/>
      <c r="AA79"/>
      <c r="AB79"/>
      <c r="AC79"/>
      <c r="AD79" t="e">
        <f>MyIF(('[3]Раздел 7000'!AN34='[3]Раздел 7000'!AJ34+'[3]Раздел 7000'!AK34+'[3]Раздел 7000'!AL34+'[3]Раздел 7000'!AM34))</f>
        <v>#NAME?</v>
      </c>
      <c r="AE79"/>
      <c r="AF79"/>
      <c r="AG79" t="e">
        <f>MyIF(('[3]Раздел 7000'!AR34='[3]Раздел 7000'!AP34+'[3]Раздел 7000'!AQ34))</f>
        <v>#NAME?</v>
      </c>
      <c r="AH79" t="e">
        <f>MyIF(('[3]Раздел 7000'!AS34='[3]Раздел 7000'!AN34+'[3]Раздел 7000'!AR34))</f>
        <v>#NAME?</v>
      </c>
      <c r="AI79"/>
      <c r="AJ79"/>
      <c r="AK79"/>
      <c r="AL79" t="e">
        <f>MyIF(('[3]Раздел 7000'!AX34='[3]Раздел 7000'!AU34+'[3]Раздел 7000'!AV34+'[3]Раздел 7000'!AW34))</f>
        <v>#NAME?</v>
      </c>
      <c r="AM79" t="e">
        <f>MyIF(('[3]Раздел 7000'!AY34='[3]Раздел 7000'!AS34+'[3]Раздел 7000'!AX34))</f>
        <v>#NAME?</v>
      </c>
      <c r="AN79"/>
      <c r="AO79"/>
      <c r="AP79"/>
      <c r="AQ79"/>
      <c r="AR79" t="e">
        <f>MyIF(('[3]Раздел 7000'!BF34='[3]Раздел 7000'!BB34+'[3]Раздел 7000'!BC34+'[3]Раздел 7000'!BD34+'[3]Раздел 7000'!BE34))</f>
        <v>#NAME?</v>
      </c>
      <c r="AS79"/>
      <c r="AT79"/>
      <c r="AU79" t="e">
        <f>MyIF(('[3]Раздел 7000'!BJ34='[3]Раздел 7000'!BH34+'[3]Раздел 7000'!BI34))</f>
        <v>#NAME?</v>
      </c>
      <c r="AV79" t="e">
        <f>MyIF(('[3]Раздел 7000'!BK34='[3]Раздел 7000'!BF34+'[3]Раздел 7000'!BJ34))</f>
        <v>#NAME?</v>
      </c>
      <c r="AW79"/>
      <c r="AX79"/>
      <c r="AY79"/>
      <c r="AZ79" t="e">
        <f>MyIF(('[3]Раздел 7000'!BP34='[3]Раздел 7000'!BM34+'[3]Раздел 7000'!BN34+'[3]Раздел 7000'!BO34))</f>
        <v>#NAME?</v>
      </c>
      <c r="BA79" t="e">
        <f>MyIF(('[3]Раздел 7000'!BQ34='[3]Раздел 7000'!BK34+'[3]Раздел 7000'!BP34))</f>
        <v>#NAME?</v>
      </c>
      <c r="BB79"/>
      <c r="BC79"/>
      <c r="BD79"/>
      <c r="BE79"/>
      <c r="BF79" t="e">
        <f>MyIF(('[3]Раздел 7000'!BX34='[3]Раздел 7000'!BT34+'[3]Раздел 7000'!BU34+'[3]Раздел 7000'!BV34+'[3]Раздел 7000'!BW34))</f>
        <v>#NAME?</v>
      </c>
      <c r="BG79"/>
      <c r="BH79"/>
      <c r="BI79" t="e">
        <f>MyIF(('[3]Раздел 7000'!CB34='[3]Раздел 7000'!BZ34+'[3]Раздел 7000'!CA34))</f>
        <v>#NAME?</v>
      </c>
      <c r="BJ79" t="e">
        <f>MyIF(('[3]Раздел 7000'!CC34='[3]Раздел 7000'!BX34+'[3]Раздел 7000'!CB34))</f>
        <v>#NAME?</v>
      </c>
      <c r="BK79"/>
      <c r="BL79"/>
      <c r="BM79"/>
      <c r="BN79" t="e">
        <f>MyIF(('[3]Раздел 7000'!CH34='[3]Раздел 7000'!CE34+'[3]Раздел 7000'!CF34+'[3]Раздел 7000'!CG34))</f>
        <v>#NAME?</v>
      </c>
      <c r="BO79" t="e">
        <f>MyIF(('[3]Раздел 7000'!CI34='[3]Раздел 7000'!CC34+'[3]Раздел 7000'!CH34))</f>
        <v>#NAME?</v>
      </c>
      <c r="BP79"/>
      <c r="BQ79"/>
      <c r="BR79"/>
      <c r="BS79"/>
      <c r="BT79" t="e">
        <f>MyIF(('[3]Раздел 7000'!CP34='[3]Раздел 7000'!CL34+'[3]Раздел 7000'!CM34+'[3]Раздел 7000'!CN34+'[3]Раздел 7000'!CO34))</f>
        <v>#NAME?</v>
      </c>
      <c r="BU79"/>
      <c r="BV79"/>
      <c r="BW79" t="e">
        <f>MyIF(('[3]Раздел 7000'!CT34='[3]Раздел 7000'!CR34+'[3]Раздел 7000'!CS34))</f>
        <v>#NAME?</v>
      </c>
      <c r="BX79" t="e">
        <f>MyIF(('[3]Раздел 7000'!CU34='[3]Раздел 7000'!CP34+'[3]Раздел 7000'!CT34))</f>
        <v>#NAME?</v>
      </c>
      <c r="BY79"/>
      <c r="BZ79"/>
      <c r="CA79"/>
      <c r="CB79" t="e">
        <f>MyIF(('[3]Раздел 7000'!CZ34='[3]Раздел 7000'!CW34+'[3]Раздел 7000'!CX34+'[3]Раздел 7000'!CY34))</f>
        <v>#NAME?</v>
      </c>
      <c r="CC79" t="e">
        <f>MyIF(('[3]Раздел 7000'!DA34='[3]Раздел 7000'!CU34+'[3]Раздел 7000'!CZ34))</f>
        <v>#NAME?</v>
      </c>
    </row>
    <row r="80" spans="4:81" ht="12.75" hidden="1">
      <c r="D80"/>
      <c r="E80"/>
      <c r="F80"/>
      <c r="G80"/>
      <c r="H80" t="e">
        <f>MyIF(('[3]Раздел 7000'!K35='[3]Раздел 7000'!AB35+'[3]Раздел 7000'!AN35+'[3]Раздел 7000'!BF35+'[3]Раздел 7000'!BX35+'[3]Раздел 7000'!CP35)*('[3]Раздел 7000'!K35='[3]Раздел 7000'!G35+'[3]Раздел 7000'!H35+'[3]Раздел 7000'!I35+'[3]Раздел 7000'!J35))</f>
        <v>#NAME?</v>
      </c>
      <c r="I80"/>
      <c r="J80"/>
      <c r="K80" t="e">
        <f>MyIF(('[3]Раздел 7000'!O35='[3]Раздел 7000'!M35+'[3]Раздел 7000'!N35)*('[3]Раздел 7000'!O35='[3]Раздел 7000'!AF35+'[3]Раздел 7000'!AR35+'[3]Раздел 7000'!BJ35+'[3]Раздел 7000'!CB35+'[3]Раздел 7000'!CT35))</f>
        <v>#NAME?</v>
      </c>
      <c r="L80" t="e">
        <f>MyIF(('[3]Раздел 7000'!P35='[3]Раздел 7000'!K35+'[3]Раздел 7000'!O35)*('[3]Раздел 7000'!P35='[3]Раздел 7000'!AG35+'[3]Раздел 7000'!AS35+'[3]Раздел 7000'!BK35+'[3]Раздел 7000'!CC35+'[3]Раздел 7000'!CU35))</f>
        <v>#NAME?</v>
      </c>
      <c r="M80"/>
      <c r="N80"/>
      <c r="O80"/>
      <c r="P80" t="e">
        <f>MyIF(('[3]Раздел 7000'!U35='[3]Раздел 7000'!AX35+'[3]Раздел 7000'!BP35+'[3]Раздел 7000'!CH35+'[3]Раздел 7000'!CZ35)*('[3]Раздел 7000'!U35='[3]Раздел 7000'!R35+'[3]Раздел 7000'!S35+'[3]Раздел 7000'!T35))</f>
        <v>#NAME?</v>
      </c>
      <c r="Q80" t="e">
        <f>MyIF(('[3]Раздел 7000'!V35='[3]Раздел 7000'!P35+'[3]Раздел 7000'!U35)*('[3]Раздел 7000'!V35='[3]Раздел 7000'!AG35+'[3]Раздел 7000'!AY35+'[3]Раздел 7000'!BQ35+'[3]Раздел 7000'!CI35+'[3]Раздел 7000'!DA35))</f>
        <v>#NAME?</v>
      </c>
      <c r="R80"/>
      <c r="S80"/>
      <c r="T80"/>
      <c r="U80" t="e">
        <f>MyIF(('[3]Раздел 7000'!AB35='[3]Раздел 7000'!Y35+'[3]Раздел 7000'!Z35+'[3]Раздел 7000'!AA35))</f>
        <v>#NAME?</v>
      </c>
      <c r="V80"/>
      <c r="W80"/>
      <c r="X80" t="e">
        <f>MyIF(('[3]Раздел 7000'!AF35='[3]Раздел 7000'!AD35+'[3]Раздел 7000'!AE35))</f>
        <v>#NAME?</v>
      </c>
      <c r="Y80" t="e">
        <f>MyIF(('[3]Раздел 7000'!AG35='[3]Раздел 7000'!AB35+'[3]Раздел 7000'!AF35))</f>
        <v>#NAME?</v>
      </c>
      <c r="Z80"/>
      <c r="AA80"/>
      <c r="AB80"/>
      <c r="AC80"/>
      <c r="AD80" t="e">
        <f>MyIF(('[3]Раздел 7000'!AN35='[3]Раздел 7000'!AJ35+'[3]Раздел 7000'!AK35+'[3]Раздел 7000'!AL35+'[3]Раздел 7000'!AM35))</f>
        <v>#NAME?</v>
      </c>
      <c r="AE80"/>
      <c r="AF80"/>
      <c r="AG80" t="e">
        <f>MyIF(('[3]Раздел 7000'!AR35='[3]Раздел 7000'!AP35+'[3]Раздел 7000'!AQ35))</f>
        <v>#NAME?</v>
      </c>
      <c r="AH80" t="e">
        <f>MyIF(('[3]Раздел 7000'!AS35='[3]Раздел 7000'!AN35+'[3]Раздел 7000'!AR35))</f>
        <v>#NAME?</v>
      </c>
      <c r="AI80"/>
      <c r="AJ80"/>
      <c r="AK80"/>
      <c r="AL80" t="e">
        <f>MyIF(('[3]Раздел 7000'!AX35='[3]Раздел 7000'!AU35+'[3]Раздел 7000'!AV35+'[3]Раздел 7000'!AW35))</f>
        <v>#NAME?</v>
      </c>
      <c r="AM80" t="e">
        <f>MyIF(('[3]Раздел 7000'!AY35='[3]Раздел 7000'!AS35+'[3]Раздел 7000'!AX35))</f>
        <v>#NAME?</v>
      </c>
      <c r="AN80"/>
      <c r="AO80"/>
      <c r="AP80"/>
      <c r="AQ80"/>
      <c r="AR80" t="e">
        <f>MyIF(('[3]Раздел 7000'!BF35='[3]Раздел 7000'!BB35+'[3]Раздел 7000'!BC35+'[3]Раздел 7000'!BD35+'[3]Раздел 7000'!BE35))</f>
        <v>#NAME?</v>
      </c>
      <c r="AS80"/>
      <c r="AT80"/>
      <c r="AU80" t="e">
        <f>MyIF(('[3]Раздел 7000'!BJ35='[3]Раздел 7000'!BH35+'[3]Раздел 7000'!BI35))</f>
        <v>#NAME?</v>
      </c>
      <c r="AV80" t="e">
        <f>MyIF(('[3]Раздел 7000'!BK35='[3]Раздел 7000'!BF35+'[3]Раздел 7000'!BJ35))</f>
        <v>#NAME?</v>
      </c>
      <c r="AW80"/>
      <c r="AX80"/>
      <c r="AY80"/>
      <c r="AZ80" t="e">
        <f>MyIF(('[3]Раздел 7000'!BP35='[3]Раздел 7000'!BM35+'[3]Раздел 7000'!BN35+'[3]Раздел 7000'!BO35))</f>
        <v>#NAME?</v>
      </c>
      <c r="BA80" t="e">
        <f>MyIF(('[3]Раздел 7000'!BQ35='[3]Раздел 7000'!BK35+'[3]Раздел 7000'!BP35))</f>
        <v>#NAME?</v>
      </c>
      <c r="BB80"/>
      <c r="BC80"/>
      <c r="BD80"/>
      <c r="BE80"/>
      <c r="BF80" t="e">
        <f>MyIF(('[3]Раздел 7000'!BX35='[3]Раздел 7000'!BT35+'[3]Раздел 7000'!BU35+'[3]Раздел 7000'!BV35+'[3]Раздел 7000'!BW35))</f>
        <v>#NAME?</v>
      </c>
      <c r="BG80"/>
      <c r="BH80"/>
      <c r="BI80" t="e">
        <f>MyIF(('[3]Раздел 7000'!CB35='[3]Раздел 7000'!BZ35+'[3]Раздел 7000'!CA35))</f>
        <v>#NAME?</v>
      </c>
      <c r="BJ80" t="e">
        <f>MyIF(('[3]Раздел 7000'!CC35='[3]Раздел 7000'!BX35+'[3]Раздел 7000'!CB35))</f>
        <v>#NAME?</v>
      </c>
      <c r="BK80"/>
      <c r="BL80"/>
      <c r="BM80"/>
      <c r="BN80" t="e">
        <f>MyIF(('[3]Раздел 7000'!CH35='[3]Раздел 7000'!CE35+'[3]Раздел 7000'!CF35+'[3]Раздел 7000'!CG35))</f>
        <v>#NAME?</v>
      </c>
      <c r="BO80" t="e">
        <f>MyIF(('[3]Раздел 7000'!CI35='[3]Раздел 7000'!CC35+'[3]Раздел 7000'!CH35))</f>
        <v>#NAME?</v>
      </c>
      <c r="BP80"/>
      <c r="BQ80"/>
      <c r="BR80"/>
      <c r="BS80"/>
      <c r="BT80" t="e">
        <f>MyIF(('[3]Раздел 7000'!CP35='[3]Раздел 7000'!CL35+'[3]Раздел 7000'!CM35+'[3]Раздел 7000'!CN35+'[3]Раздел 7000'!CO35))</f>
        <v>#NAME?</v>
      </c>
      <c r="BU80"/>
      <c r="BV80"/>
      <c r="BW80" t="e">
        <f>MyIF(('[3]Раздел 7000'!CT35='[3]Раздел 7000'!CR35+'[3]Раздел 7000'!CS35))</f>
        <v>#NAME?</v>
      </c>
      <c r="BX80" t="e">
        <f>MyIF(('[3]Раздел 7000'!CU35='[3]Раздел 7000'!CP35+'[3]Раздел 7000'!CT35))</f>
        <v>#NAME?</v>
      </c>
      <c r="BY80"/>
      <c r="BZ80"/>
      <c r="CA80"/>
      <c r="CB80" t="e">
        <f>MyIF(('[3]Раздел 7000'!CZ35='[3]Раздел 7000'!CW35+'[3]Раздел 7000'!CX35+'[3]Раздел 7000'!CY35))</f>
        <v>#NAME?</v>
      </c>
      <c r="CC80" t="e">
        <f>MyIF(('[3]Раздел 7000'!DA35='[3]Раздел 7000'!CU35+'[3]Раздел 7000'!CZ35))</f>
        <v>#NAME?</v>
      </c>
    </row>
    <row r="81" spans="4:81" ht="12.75" hidden="1">
      <c r="D81"/>
      <c r="E81"/>
      <c r="F81"/>
      <c r="G81"/>
      <c r="H81" t="e">
        <f>MyIF(('[3]Раздел 7000'!K36='[3]Раздел 7000'!G36+'[3]Раздел 7000'!H36+'[3]Раздел 7000'!I36+'[3]Раздел 7000'!J36)*('[3]Раздел 7000'!K36='[3]Раздел 7000'!AB36+'[3]Раздел 7000'!AN36+'[3]Раздел 7000'!BF36+'[3]Раздел 7000'!BX36+'[3]Раздел 7000'!CP36))</f>
        <v>#NAME?</v>
      </c>
      <c r="I81"/>
      <c r="J81"/>
      <c r="K81" t="e">
        <f>MyIF(('[3]Раздел 7000'!O36='[3]Раздел 7000'!AF36+'[3]Раздел 7000'!AR36+'[3]Раздел 7000'!BJ36+'[3]Раздел 7000'!CB36+'[3]Раздел 7000'!CT36)*('[3]Раздел 7000'!O36='[3]Раздел 7000'!M36+'[3]Раздел 7000'!N36))</f>
        <v>#NAME?</v>
      </c>
      <c r="L81" t="e">
        <f>MyIF(('[3]Раздел 7000'!P36='[3]Раздел 7000'!K36+'[3]Раздел 7000'!O36)*('[3]Раздел 7000'!P36='[3]Раздел 7000'!AG36+'[3]Раздел 7000'!AS36+'[3]Раздел 7000'!BK36+'[3]Раздел 7000'!CC36+'[3]Раздел 7000'!CU36))</f>
        <v>#NAME?</v>
      </c>
      <c r="M81"/>
      <c r="N81"/>
      <c r="O81"/>
      <c r="P81" t="e">
        <f>MyIF(('[3]Раздел 7000'!U36='[3]Раздел 7000'!AX36+'[3]Раздел 7000'!BP36+'[3]Раздел 7000'!CH36+'[3]Раздел 7000'!CZ36)*('[3]Раздел 7000'!U36='[3]Раздел 7000'!R36+'[3]Раздел 7000'!S36+'[3]Раздел 7000'!T36))</f>
        <v>#NAME?</v>
      </c>
      <c r="Q81" t="e">
        <f>MyIF(('[3]Раздел 7000'!V36='[3]Раздел 7000'!P36+'[3]Раздел 7000'!U36)*('[3]Раздел 7000'!V36='[3]Раздел 7000'!AG36+'[3]Раздел 7000'!AY36+'[3]Раздел 7000'!BQ36+'[3]Раздел 7000'!CI36+'[3]Раздел 7000'!DA36))</f>
        <v>#NAME?</v>
      </c>
      <c r="R81"/>
      <c r="S81"/>
      <c r="T81"/>
      <c r="U81" t="e">
        <f>MyIF(('[3]Раздел 7000'!AB36='[3]Раздел 7000'!Y36+'[3]Раздел 7000'!Z36+'[3]Раздел 7000'!AA36))</f>
        <v>#NAME?</v>
      </c>
      <c r="V81"/>
      <c r="W81"/>
      <c r="X81" t="e">
        <f>MyIF(('[3]Раздел 7000'!AF36='[3]Раздел 7000'!AD36+'[3]Раздел 7000'!AE36))</f>
        <v>#NAME?</v>
      </c>
      <c r="Y81" t="e">
        <f>MyIF(('[3]Раздел 7000'!AG36='[3]Раздел 7000'!AB36+'[3]Раздел 7000'!AF36))</f>
        <v>#NAME?</v>
      </c>
      <c r="Z81"/>
      <c r="AA81"/>
      <c r="AB81"/>
      <c r="AC81"/>
      <c r="AD81" t="e">
        <f>MyIF(('[3]Раздел 7000'!AN36='[3]Раздел 7000'!AJ36+'[3]Раздел 7000'!AK36+'[3]Раздел 7000'!AL36+'[3]Раздел 7000'!AM36))</f>
        <v>#NAME?</v>
      </c>
      <c r="AE81"/>
      <c r="AF81"/>
      <c r="AG81" t="e">
        <f>MyIF(('[3]Раздел 7000'!AR36='[3]Раздел 7000'!AP36+'[3]Раздел 7000'!AQ36))</f>
        <v>#NAME?</v>
      </c>
      <c r="AH81" t="e">
        <f>MyIF(('[3]Раздел 7000'!AS36='[3]Раздел 7000'!AN36+'[3]Раздел 7000'!AR36))</f>
        <v>#NAME?</v>
      </c>
      <c r="AI81"/>
      <c r="AJ81"/>
      <c r="AK81"/>
      <c r="AL81" t="e">
        <f>MyIF(('[3]Раздел 7000'!AX36='[3]Раздел 7000'!AU36+'[3]Раздел 7000'!AV36+'[3]Раздел 7000'!AW36))</f>
        <v>#NAME?</v>
      </c>
      <c r="AM81" t="e">
        <f>MyIF(('[3]Раздел 7000'!AY36='[3]Раздел 7000'!AS36+'[3]Раздел 7000'!AX36))</f>
        <v>#NAME?</v>
      </c>
      <c r="AN81"/>
      <c r="AO81"/>
      <c r="AP81"/>
      <c r="AQ81"/>
      <c r="AR81" t="e">
        <f>MyIF(('[3]Раздел 7000'!BF36='[3]Раздел 7000'!BB36+'[3]Раздел 7000'!BC36+'[3]Раздел 7000'!BD36+'[3]Раздел 7000'!BE36))</f>
        <v>#NAME?</v>
      </c>
      <c r="AS81"/>
      <c r="AT81"/>
      <c r="AU81" t="e">
        <f>MyIF(('[3]Раздел 7000'!BJ36='[3]Раздел 7000'!BH36+'[3]Раздел 7000'!BI36))</f>
        <v>#NAME?</v>
      </c>
      <c r="AV81" t="e">
        <f>MyIF(('[3]Раздел 7000'!BK36='[3]Раздел 7000'!BF36+'[3]Раздел 7000'!BJ36))</f>
        <v>#NAME?</v>
      </c>
      <c r="AW81"/>
      <c r="AX81"/>
      <c r="AY81"/>
      <c r="AZ81" t="e">
        <f>MyIF(('[3]Раздел 7000'!BP36='[3]Раздел 7000'!BM36+'[3]Раздел 7000'!BN36+'[3]Раздел 7000'!BO36))</f>
        <v>#NAME?</v>
      </c>
      <c r="BA81" t="e">
        <f>MyIF(('[3]Раздел 7000'!BQ36='[3]Раздел 7000'!BK36+'[3]Раздел 7000'!BP36))</f>
        <v>#NAME?</v>
      </c>
      <c r="BB81"/>
      <c r="BC81"/>
      <c r="BD81"/>
      <c r="BE81"/>
      <c r="BF81" t="e">
        <f>MyIF(('[3]Раздел 7000'!BX36='[3]Раздел 7000'!BT36+'[3]Раздел 7000'!BU36+'[3]Раздел 7000'!BV36+'[3]Раздел 7000'!BW36))</f>
        <v>#NAME?</v>
      </c>
      <c r="BG81"/>
      <c r="BH81"/>
      <c r="BI81" t="e">
        <f>MyIF(('[3]Раздел 7000'!CB36='[3]Раздел 7000'!BZ36+'[3]Раздел 7000'!CA36))</f>
        <v>#NAME?</v>
      </c>
      <c r="BJ81" t="e">
        <f>MyIF(('[3]Раздел 7000'!CC36='[3]Раздел 7000'!BX36+'[3]Раздел 7000'!CB36))</f>
        <v>#NAME?</v>
      </c>
      <c r="BK81"/>
      <c r="BL81"/>
      <c r="BM81"/>
      <c r="BN81" t="e">
        <f>MyIF(('[3]Раздел 7000'!CH36='[3]Раздел 7000'!CE36+'[3]Раздел 7000'!CF36+'[3]Раздел 7000'!CG36))</f>
        <v>#NAME?</v>
      </c>
      <c r="BO81" t="e">
        <f>MyIF(('[3]Раздел 7000'!CI36='[3]Раздел 7000'!CC36+'[3]Раздел 7000'!CH36))</f>
        <v>#NAME?</v>
      </c>
      <c r="BP81"/>
      <c r="BQ81"/>
      <c r="BR81"/>
      <c r="BS81"/>
      <c r="BT81" t="e">
        <f>MyIF(('[3]Раздел 7000'!CP36='[3]Раздел 7000'!CL36+'[3]Раздел 7000'!CM36+'[3]Раздел 7000'!CN36+'[3]Раздел 7000'!CO36))</f>
        <v>#NAME?</v>
      </c>
      <c r="BU81"/>
      <c r="BV81"/>
      <c r="BW81" t="e">
        <f>MyIF(('[3]Раздел 7000'!CT36='[3]Раздел 7000'!CR36+'[3]Раздел 7000'!CS36))</f>
        <v>#NAME?</v>
      </c>
      <c r="BX81" t="e">
        <f>MyIF(('[3]Раздел 7000'!CU36='[3]Раздел 7000'!CP36+'[3]Раздел 7000'!CT36))</f>
        <v>#NAME?</v>
      </c>
      <c r="BY81"/>
      <c r="BZ81"/>
      <c r="CA81"/>
      <c r="CB81" t="e">
        <f>MyIF(('[3]Раздел 7000'!CZ36='[3]Раздел 7000'!CW36+'[3]Раздел 7000'!CX36+'[3]Раздел 7000'!CY36))</f>
        <v>#NAME?</v>
      </c>
      <c r="CC81" t="e">
        <f>MyIF(('[3]Раздел 7000'!DA36='[3]Раздел 7000'!CU36+'[3]Раздел 7000'!CZ36))</f>
        <v>#NAME?</v>
      </c>
    </row>
    <row r="82" spans="4:81" ht="12.7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</sheetData>
  <sheetProtection/>
  <mergeCells count="43">
    <mergeCell ref="CB4:CC4"/>
    <mergeCell ref="BM4:BO4"/>
    <mergeCell ref="AY4:BA4"/>
    <mergeCell ref="Y6:Y7"/>
    <mergeCell ref="D2:N2"/>
    <mergeCell ref="O4:Q4"/>
    <mergeCell ref="W4:Y4"/>
    <mergeCell ref="AK4:AM4"/>
    <mergeCell ref="AH6:AH7"/>
    <mergeCell ref="BA6:BA7"/>
    <mergeCell ref="B5:B7"/>
    <mergeCell ref="C5:C7"/>
    <mergeCell ref="L6:L7"/>
    <mergeCell ref="Q6:Q7"/>
    <mergeCell ref="AI6:AL6"/>
    <mergeCell ref="D6:H6"/>
    <mergeCell ref="D5:Q5"/>
    <mergeCell ref="I6:K6"/>
    <mergeCell ref="M6:P6"/>
    <mergeCell ref="BX6:BX7"/>
    <mergeCell ref="AM6:AM7"/>
    <mergeCell ref="BJ6:BJ7"/>
    <mergeCell ref="BO6:BO7"/>
    <mergeCell ref="AV6:AV7"/>
    <mergeCell ref="AN5:BA5"/>
    <mergeCell ref="AN6:AR6"/>
    <mergeCell ref="AS6:AU6"/>
    <mergeCell ref="AW6:AZ6"/>
    <mergeCell ref="R5:Y5"/>
    <mergeCell ref="R6:U6"/>
    <mergeCell ref="V6:X6"/>
    <mergeCell ref="Z5:AM5"/>
    <mergeCell ref="Z6:AD6"/>
    <mergeCell ref="AE6:AG6"/>
    <mergeCell ref="BP5:CC5"/>
    <mergeCell ref="BP6:BT6"/>
    <mergeCell ref="BU6:BW6"/>
    <mergeCell ref="BY6:CB6"/>
    <mergeCell ref="BB5:BO5"/>
    <mergeCell ref="BB6:BF6"/>
    <mergeCell ref="BG6:BI6"/>
    <mergeCell ref="BK6:BN6"/>
    <mergeCell ref="CC6:CC7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9:CC36">
      <formula1>-100000000000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B2">
      <selection activeCell="H9" sqref="H9"/>
    </sheetView>
  </sheetViews>
  <sheetFormatPr defaultColWidth="9.00390625" defaultRowHeight="12.75"/>
  <cols>
    <col min="1" max="1" width="0" style="2" hidden="1" customWidth="1"/>
    <col min="2" max="2" width="29.375" style="2" customWidth="1"/>
    <col min="3" max="3" width="7.25390625" style="2" customWidth="1"/>
    <col min="4" max="4" width="17.75390625" style="2" customWidth="1"/>
    <col min="5" max="6" width="9.875" style="2" customWidth="1"/>
    <col min="7" max="7" width="0" style="2" hidden="1" customWidth="1"/>
    <col min="8" max="16384" width="9.125" style="2" customWidth="1"/>
  </cols>
  <sheetData>
    <row r="1" spans="1:7" ht="409.5" customHeight="1" hidden="1">
      <c r="A1" s="1" t="s">
        <v>3296</v>
      </c>
      <c r="B1" s="1"/>
      <c r="C1" s="1"/>
      <c r="D1" s="1"/>
      <c r="E1" s="1"/>
      <c r="F1" s="1"/>
      <c r="G1" s="1"/>
    </row>
    <row r="2" spans="1:7" ht="13.5" customHeight="1">
      <c r="A2" s="1" t="s">
        <v>79</v>
      </c>
      <c r="B2" s="126" t="s">
        <v>3297</v>
      </c>
      <c r="C2" s="126"/>
      <c r="D2" s="126"/>
      <c r="E2" s="1"/>
      <c r="F2" s="1"/>
      <c r="G2" s="1"/>
    </row>
    <row r="3" spans="1:7" ht="13.5" customHeight="1">
      <c r="A3" s="1" t="s">
        <v>3298</v>
      </c>
      <c r="B3" s="126"/>
      <c r="C3" s="126"/>
      <c r="D3" s="126"/>
      <c r="E3" s="1"/>
      <c r="F3" s="1"/>
      <c r="G3" s="1"/>
    </row>
    <row r="4" spans="1:7" ht="13.5" customHeight="1">
      <c r="A4" s="1"/>
      <c r="B4" s="3"/>
      <c r="C4" s="3"/>
      <c r="D4" s="3"/>
      <c r="E4" s="1"/>
      <c r="F4" s="1"/>
      <c r="G4" s="1"/>
    </row>
    <row r="5" spans="1:7" ht="13.5" customHeight="1">
      <c r="A5" s="4" t="s">
        <v>3299</v>
      </c>
      <c r="B5" s="5" t="s">
        <v>3300</v>
      </c>
      <c r="C5" s="5"/>
      <c r="D5" s="5">
        <v>2012</v>
      </c>
      <c r="E5" s="6"/>
      <c r="F5" s="1"/>
      <c r="G5" s="1"/>
    </row>
    <row r="6" spans="1:7" ht="41.25" customHeight="1">
      <c r="A6" s="4" t="s">
        <v>525</v>
      </c>
      <c r="B6" s="7" t="s">
        <v>3301</v>
      </c>
      <c r="C6" s="7" t="s">
        <v>3302</v>
      </c>
      <c r="D6" s="8">
        <v>7457155619</v>
      </c>
      <c r="E6" s="6"/>
      <c r="F6" s="1"/>
      <c r="G6" s="1" t="s">
        <v>3303</v>
      </c>
    </row>
    <row r="7" spans="1:7" ht="23.25" customHeight="1">
      <c r="A7" s="4" t="s">
        <v>502</v>
      </c>
      <c r="B7" s="7" t="s">
        <v>3304</v>
      </c>
      <c r="C7" s="7" t="s">
        <v>3305</v>
      </c>
      <c r="D7" s="8">
        <v>3519593091</v>
      </c>
      <c r="E7" s="6"/>
      <c r="F7" s="1"/>
      <c r="G7" s="1" t="s">
        <v>3306</v>
      </c>
    </row>
    <row r="8" spans="1:7" ht="32.25" customHeight="1">
      <c r="A8" s="4" t="s">
        <v>525</v>
      </c>
      <c r="B8" s="7" t="s">
        <v>3307</v>
      </c>
      <c r="C8" s="7" t="s">
        <v>3308</v>
      </c>
      <c r="D8" s="8">
        <v>3937562528</v>
      </c>
      <c r="E8" s="6"/>
      <c r="F8" s="1"/>
      <c r="G8" s="1" t="s">
        <v>3309</v>
      </c>
    </row>
    <row r="9" spans="1:7" ht="87.75" customHeight="1">
      <c r="A9" s="4" t="s">
        <v>529</v>
      </c>
      <c r="B9" s="7" t="s">
        <v>3310</v>
      </c>
      <c r="C9" s="7" t="s">
        <v>998</v>
      </c>
      <c r="D9" s="8">
        <v>158918300</v>
      </c>
      <c r="E9" s="6"/>
      <c r="F9" s="1"/>
      <c r="G9" s="1" t="s">
        <v>3311</v>
      </c>
    </row>
    <row r="10" spans="1:7" ht="51" customHeight="1">
      <c r="A10" s="4"/>
      <c r="B10" s="7" t="s">
        <v>4678</v>
      </c>
      <c r="C10" s="7" t="s">
        <v>3312</v>
      </c>
      <c r="D10" s="8">
        <v>505893435</v>
      </c>
      <c r="E10" s="6"/>
      <c r="F10" s="1"/>
      <c r="G10" s="1" t="s">
        <v>3313</v>
      </c>
    </row>
    <row r="11" spans="1:7" ht="78" customHeight="1">
      <c r="A11" s="4"/>
      <c r="B11" s="7" t="s">
        <v>3314</v>
      </c>
      <c r="C11" s="7" t="s">
        <v>3315</v>
      </c>
      <c r="D11" s="8"/>
      <c r="E11" s="6"/>
      <c r="F11" s="1"/>
      <c r="G11" s="1" t="s">
        <v>3316</v>
      </c>
    </row>
    <row r="12" spans="1:7" ht="13.5" customHeight="1">
      <c r="A12" s="1"/>
      <c r="B12" s="9"/>
      <c r="C12" s="9"/>
      <c r="D12" s="9"/>
      <c r="E12" s="1"/>
      <c r="F12" s="1"/>
      <c r="G12" s="1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</sheetData>
  <sheetProtection/>
  <mergeCells count="1">
    <mergeCell ref="B2:D3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6:D11">
      <formula1>-100000000000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Александр Вячеславович</dc:creator>
  <cp:keywords/>
  <dc:description/>
  <cp:lastModifiedBy>shkurko</cp:lastModifiedBy>
  <cp:lastPrinted>2013-01-31T12:48:03Z</cp:lastPrinted>
  <dcterms:created xsi:type="dcterms:W3CDTF">2012-02-07T13:10:29Z</dcterms:created>
  <dcterms:modified xsi:type="dcterms:W3CDTF">2013-04-18T13:18:06Z</dcterms:modified>
  <cp:category/>
  <cp:version/>
  <cp:contentType/>
  <cp:contentStatus/>
</cp:coreProperties>
</file>