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9285" activeTab="4"/>
  </bookViews>
  <sheets>
    <sheet name="прилож 10.1" sheetId="1" r:id="rId1"/>
    <sheet name="прилож 10.2" sheetId="2" r:id="rId2"/>
    <sheet name="прил 10.3" sheetId="3" r:id="rId3"/>
    <sheet name="прил 10.4" sheetId="4" r:id="rId4"/>
    <sheet name="прил 10.5" sheetId="5" r:id="rId5"/>
  </sheets>
  <definedNames/>
  <calcPr fullCalcOnLoad="1"/>
</workbook>
</file>

<file path=xl/sharedStrings.xml><?xml version="1.0" encoding="utf-8"?>
<sst xmlns="http://schemas.openxmlformats.org/spreadsheetml/2006/main" count="1708" uniqueCount="244">
  <si>
    <t>РАСЧЕТ</t>
  </si>
  <si>
    <t>нормативных затрат на оплату труда и начисления на выплаты</t>
  </si>
  <si>
    <t xml:space="preserve">В том числе по государственным услугам (работам)                                          </t>
  </si>
  <si>
    <t xml:space="preserve">1. </t>
  </si>
  <si>
    <t>x</t>
  </si>
  <si>
    <t xml:space="preserve">x     </t>
  </si>
  <si>
    <t xml:space="preserve">2. </t>
  </si>
  <si>
    <t xml:space="preserve">x   </t>
  </si>
  <si>
    <t xml:space="preserve">x    </t>
  </si>
  <si>
    <t>по оплате труда по структурным подразделениям по</t>
  </si>
  <si>
    <t>N п/п</t>
  </si>
  <si>
    <t>Наименование структурного подразделения</t>
  </si>
  <si>
    <t>Штатная численность (ед.)</t>
  </si>
  <si>
    <t xml:space="preserve">Среднемесячная норма рабочего времени (чел./час) </t>
  </si>
  <si>
    <t>Годовой фонд рабочего времени (чел./час)</t>
  </si>
  <si>
    <t>трудо-затраты (чел./час)</t>
  </si>
  <si>
    <t>затраты на оплату труда (т.р.)</t>
  </si>
  <si>
    <t xml:space="preserve">6 = (гр. 3 x гр. 4 x 12 м-в) </t>
  </si>
  <si>
    <t>Основные исполнители (отделы), в том числе:</t>
  </si>
  <si>
    <t>Итого оплата труда основных исполнителей:</t>
  </si>
  <si>
    <t>Начисления на выплаты по оплате труда основного персонала</t>
  </si>
  <si>
    <t>контроль (значение должно быть равно "0")</t>
  </si>
  <si>
    <t>Вспомогательные отделы, в том  числе:</t>
  </si>
  <si>
    <t>Итого оплата труда вспомогательного персонала:</t>
  </si>
  <si>
    <t>х</t>
  </si>
  <si>
    <t>Начисления на выплаты по оплате труда вспомогательного персонала</t>
  </si>
  <si>
    <t>ИТОГО оплата труда с начислениями вспомогательного персонала</t>
  </si>
  <si>
    <t>ИТОГО оплата труда с начислениями основного персонала</t>
  </si>
  <si>
    <t>3.</t>
  </si>
  <si>
    <t>ВСЕГО оплата труда с начислениями основного и вспомогательного персонала</t>
  </si>
  <si>
    <t>Распределение нормативных затрат</t>
  </si>
  <si>
    <t>в соответствии с КОСГУ, исчисленных нормативным</t>
  </si>
  <si>
    <t>и структурным методами в пределах лимитов бюджетных</t>
  </si>
  <si>
    <t xml:space="preserve">КОСГУ </t>
  </si>
  <si>
    <t>X</t>
  </si>
  <si>
    <t>Оплата труда</t>
  </si>
  <si>
    <t>Начисления</t>
  </si>
  <si>
    <t xml:space="preserve">Прочие выплаты            </t>
  </si>
  <si>
    <t xml:space="preserve">Услуги связи              </t>
  </si>
  <si>
    <t xml:space="preserve">Транспортные услуги       </t>
  </si>
  <si>
    <t xml:space="preserve">Аренда имущества          </t>
  </si>
  <si>
    <t xml:space="preserve">Прочие работы, услуги     </t>
  </si>
  <si>
    <t xml:space="preserve">Прочие расходы            </t>
  </si>
  <si>
    <t xml:space="preserve">Страхование ОСАГО         </t>
  </si>
  <si>
    <t xml:space="preserve">Оплата труда              </t>
  </si>
  <si>
    <t xml:space="preserve">Коммунальные услуги       </t>
  </si>
  <si>
    <t xml:space="preserve">ВСЕГО по разделу 1        </t>
  </si>
  <si>
    <t xml:space="preserve">ВСЕГО по разделу 2        </t>
  </si>
  <si>
    <t>Наименование статей расходов</t>
  </si>
  <si>
    <t xml:space="preserve">Увеличение стоимости основных средств   </t>
  </si>
  <si>
    <t>Потребление тепловой энергии (50% от общих затрат)</t>
  </si>
  <si>
    <t>Потребление электрической энергии (90% от общих затрат)</t>
  </si>
  <si>
    <t>Эксплуатация системы охранной сигнализации и противопожарной безопасности</t>
  </si>
  <si>
    <t>Проведение текущего ремонта объектов недвижимости</t>
  </si>
  <si>
    <t>Аренда недвижимого имущества</t>
  </si>
  <si>
    <t>Содержание прилегающей территории, в соответствии с утвержденными санитарными правилами и нормами</t>
  </si>
  <si>
    <t>Техническое обслуживание и текущий ремонт</t>
  </si>
  <si>
    <t xml:space="preserve">Арендная плата за пользование имуществом      </t>
  </si>
  <si>
    <t>Работы, услуги по содержанию имущества</t>
  </si>
  <si>
    <t xml:space="preserve">Увеличение стоимости материальных запасов </t>
  </si>
  <si>
    <t xml:space="preserve">2. ОПРЕДЕЛЕНИЕ НОРМАТИВНЫХ ЗАТРАТ НА СОДЕРЖАНИЕ ИМУЩЕСТВА БУ      </t>
  </si>
  <si>
    <t>Начисления на выплаты по оплате труда</t>
  </si>
  <si>
    <t>ассигнований на планируемый период по</t>
  </si>
  <si>
    <t>Исходные данные и результаты расчетов объемов</t>
  </si>
  <si>
    <t>нормативных затрат на выполнение государственных работ</t>
  </si>
  <si>
    <t>тыс. руб.</t>
  </si>
  <si>
    <t>КОСГУ</t>
  </si>
  <si>
    <t xml:space="preserve">X     </t>
  </si>
  <si>
    <t xml:space="preserve">3. </t>
  </si>
  <si>
    <t xml:space="preserve">4. </t>
  </si>
  <si>
    <t xml:space="preserve">5. </t>
  </si>
  <si>
    <t xml:space="preserve">ИТОГО:       </t>
  </si>
  <si>
    <t>в разрезе КОСГУ по</t>
  </si>
  <si>
    <t xml:space="preserve">N п/п </t>
  </si>
  <si>
    <t>Наименование государствен-ной работы</t>
  </si>
  <si>
    <t>Нормативные затраты на оплату труда и начисления на выплаты по оплате труда</t>
  </si>
  <si>
    <t>Затраты на общехозяй-ственные нужды</t>
  </si>
  <si>
    <t>Затраты на содержание имущества ГУ</t>
  </si>
  <si>
    <t>Сумма финан-сового обес-печения вы-полнения го-сударствен-ного задания</t>
  </si>
  <si>
    <t>Наименование государственной работы</t>
  </si>
  <si>
    <t xml:space="preserve">7 = сумма граф 4, 5, 6 </t>
  </si>
  <si>
    <t xml:space="preserve">9 = сумма граф 7, 8 </t>
  </si>
  <si>
    <t>Исходные данные и результаты расчетов объема</t>
  </si>
  <si>
    <t>на ______ год и на плановый период _______ и _______ годов</t>
  </si>
  <si>
    <t xml:space="preserve">В том числе:      </t>
  </si>
  <si>
    <t xml:space="preserve">ед.  </t>
  </si>
  <si>
    <t xml:space="preserve">1а     </t>
  </si>
  <si>
    <t xml:space="preserve">2а    </t>
  </si>
  <si>
    <t xml:space="preserve">2б    </t>
  </si>
  <si>
    <t>Затраты на содержание имущества</t>
  </si>
  <si>
    <t>8 = гр. 2 / гр. 5</t>
  </si>
  <si>
    <t>9 = гр. 3 / гр. 5</t>
  </si>
  <si>
    <t xml:space="preserve">10 = гр. 8 + гр. 9 </t>
  </si>
  <si>
    <t xml:space="preserve">Итого отчетный финансовый год </t>
  </si>
  <si>
    <t xml:space="preserve">Итого текущий финансовый год </t>
  </si>
  <si>
    <t xml:space="preserve">Итого очередной финансовый год </t>
  </si>
  <si>
    <t>Итого первый год планового периода</t>
  </si>
  <si>
    <t>Итого второй год планового периода</t>
  </si>
  <si>
    <t>Медперсонал стационара</t>
  </si>
  <si>
    <t>наркология (койко-день)</t>
  </si>
  <si>
    <t>наркология (посещение)</t>
  </si>
  <si>
    <t>АУП</t>
  </si>
  <si>
    <t xml:space="preserve">Начисления на выплаты по оплате труда </t>
  </si>
  <si>
    <t xml:space="preserve">Арендная плата за пользование имуществом       </t>
  </si>
  <si>
    <t>Увеличение стоимости основных средств</t>
  </si>
  <si>
    <t>ИТОГО расходов по 1 и 2 разделам</t>
  </si>
  <si>
    <t>наркология (посе-щение)</t>
  </si>
  <si>
    <t>койко-день</t>
  </si>
  <si>
    <t>посещение</t>
  </si>
  <si>
    <r>
      <t xml:space="preserve">                                                  </t>
    </r>
    <r>
      <rPr>
        <sz val="14"/>
        <rFont val="Times New Roman"/>
        <family val="1"/>
      </rPr>
      <t>УТВЕРЖДАЮ:</t>
    </r>
  </si>
  <si>
    <t>«_____»______________________20____</t>
  </si>
  <si>
    <t xml:space="preserve">                                               М.П.            </t>
  </si>
  <si>
    <t xml:space="preserve">      Исходные данные и результаты расчетов объема нормативных затрат</t>
  </si>
  <si>
    <t xml:space="preserve">           на _____ год и на плановый период _____ и _____ годов</t>
  </si>
  <si>
    <t xml:space="preserve">Затраты на общехозяй-ственные нужды </t>
  </si>
  <si>
    <t>Сумма финансового обеспечения выполнения государст-венного задания &lt;**&gt;</t>
  </si>
  <si>
    <t>тыс. руб. за ед.</t>
  </si>
  <si>
    <t>&lt;*&gt; Определяется путем суммирования нормативных затрат, непосредственно связанных с выполнением государственной работы (графа 2) и затрат на общехозяйственные нужды (графа 3).</t>
  </si>
  <si>
    <t>&lt;**&gt; Определяется путем суммирования произведения итогового объема нормативных затрат на оказание государственной работы (графа 4) на объем государственной работы (графа 5) с затратами на содержание имущества (графа 6).</t>
  </si>
  <si>
    <t xml:space="preserve">6. </t>
  </si>
  <si>
    <t>5 = (гр. 7 / гр. 3 / гр.4 / 12 м-в)</t>
  </si>
  <si>
    <t>Годовой фонд оплаты труда за счет средств областного бюджета (руб.)</t>
  </si>
  <si>
    <t>затраты на оплату труда (руб.)</t>
  </si>
  <si>
    <t>9 = (гр. 8 x гр. 5)</t>
  </si>
  <si>
    <t>11 = (гр. 10 x гр. 5)</t>
  </si>
  <si>
    <t>13 = (гр. 12 x гр. 5)</t>
  </si>
  <si>
    <t>15 = (гр. 14 x гр. 5)</t>
  </si>
  <si>
    <t>17 = (гр. 16 x гр. 5)</t>
  </si>
  <si>
    <t>19 = (гр. 18 x гр. 5)</t>
  </si>
  <si>
    <t>Среднечасовая
оплата труда   
за счет   
средств   
областного бюджета   
(руб.)</t>
  </si>
  <si>
    <t>Затраты, рублей</t>
  </si>
  <si>
    <t>Доля затрат,      
пропорционально    
относимых к оплате   
труда и начислениям  
основного персонала, коэффициент</t>
  </si>
  <si>
    <t>4 = (строки гр. 3:   
строку 1.1.1. гр. 3)</t>
  </si>
  <si>
    <t xml:space="preserve">1. НОРМАТИВНЫЕ ЗАТРАТЫ НА ОКАЗАНИЕ (ВЫПОЛНЕНИЕ) ГОСУДАРСТВЕННОЙ УСЛУГИ (РАБОТЫ)       </t>
  </si>
  <si>
    <t>1.1. Нормативные затраты, непосредственно связанные с оказанием (выполнением)    
государственной услуги (работы)</t>
  </si>
  <si>
    <t xml:space="preserve">1.1.2. Нормативные затраты на материальные запасы   </t>
  </si>
  <si>
    <t>1.2. Нормативные затраты на общехозяйственные нужды</t>
  </si>
  <si>
    <t xml:space="preserve">1.1.3. Иные нормативные затраты, всего в т.ч. в разрезе КОСГУ      </t>
  </si>
  <si>
    <t xml:space="preserve">1.2.2. Услуги связи              </t>
  </si>
  <si>
    <t xml:space="preserve">1.2.3. Транспортные услуги       </t>
  </si>
  <si>
    <t>1.2.4. Нормативные затраты на коммунальные услуги, всего, в т.ч.</t>
  </si>
  <si>
    <t>Потребление газа</t>
  </si>
  <si>
    <t xml:space="preserve">Холодное водоснабжение, водоотведение, ассенизация </t>
  </si>
  <si>
    <t xml:space="preserve">Горячее водоснабжение             </t>
  </si>
  <si>
    <t xml:space="preserve">1.2.5. Нормативные затраты на содержание недвижимого имущества, всего в т.ч.         </t>
  </si>
  <si>
    <t>Прочие нормативные затраты на содержание недвижимого имущества, всего в т.ч. в разрезе КОСГУ</t>
  </si>
  <si>
    <t>1.2.6. Нормативные затраты на содержание особо ценного движимого имущества</t>
  </si>
  <si>
    <t xml:space="preserve">Прочие затраты, всего, в т.ч. в разрезе КОСГУ       </t>
  </si>
  <si>
    <t>Материальные запасы, не связанные с оказанием  (выполнением) государственных услуг (работ)</t>
  </si>
  <si>
    <t>1.2.7. Прочие нормативные затраты на общехозяйственные нужды, всего, в т.ч. в разрезе КОСГУ</t>
  </si>
  <si>
    <t>Увеличение стоимости материальных запасов</t>
  </si>
  <si>
    <t>ИТОГО затраты на общехозяйственные нужды, в т.ч. в разрезе КОСГУ</t>
  </si>
  <si>
    <t>2.1. Потребление тепловой энергии (50% от общих затрат)</t>
  </si>
  <si>
    <t>2.2. Потребление электрической энергии (10% от общих затрат)</t>
  </si>
  <si>
    <t>2.3. Налог на имущество</t>
  </si>
  <si>
    <t>2.4. Земельный налог</t>
  </si>
  <si>
    <t xml:space="preserve">3. ИТОГО УТВЕРЖДЕННЫЕ БЮДЖЕТНЫЕ АССИГНОВАНИЯ В РАЗРЕЗЕ КОСГУ </t>
  </si>
  <si>
    <t>1.1.1. Оплата труда и начисления на выплаты по оплате труда основного персонала, всего, в т.ч.</t>
  </si>
  <si>
    <t>1.2.1. Оплата труда и начисления на выплаты по оплате труда вспомогательного персонала, всего, в т.ч.</t>
  </si>
  <si>
    <t xml:space="preserve">Итого норма- 
тивные затра-
ты на выпол- 
нение госу-  
дарственной  
услуги (работы) 
</t>
  </si>
  <si>
    <t>Х</t>
  </si>
  <si>
    <t xml:space="preserve">                                                                                        (подпись)                                                            (расшифровка подписи)</t>
  </si>
  <si>
    <t>Нормативные затраты на  материальные
запасы и иные  нормативные 
затраты, непосредственно связанные с оказанием (выполнением) услуги (работы)</t>
  </si>
  <si>
    <t>услуга (работа № 3)</t>
  </si>
  <si>
    <t>услуга (работа № 4)</t>
  </si>
  <si>
    <t>услуга (работа № 5)</t>
  </si>
  <si>
    <t>услуга (работа № 6)</t>
  </si>
  <si>
    <t xml:space="preserve">услуга (работа N 3)     </t>
  </si>
  <si>
    <t xml:space="preserve">услуга (работа N 4)     </t>
  </si>
  <si>
    <t xml:space="preserve">услуга (работа N 5)     </t>
  </si>
  <si>
    <t xml:space="preserve">услуга (работа N 6)     </t>
  </si>
  <si>
    <t>Затраты на
общехо-зяйственные  нужды (строки гр.4 прилож.3 х коэффициент по соответствующему КОСГУ гр.4 прилож.2)</t>
  </si>
  <si>
    <t xml:space="preserve">7. </t>
  </si>
  <si>
    <t>Единица измерения показателя объема (содержания) государствен-ной услуги (работы)</t>
  </si>
  <si>
    <t>нормативные затраты на оплату труда и начисления на выплаты по оплате труда,  руб.</t>
  </si>
  <si>
    <t>Нормативные затраты, непосред-ственно связанные с оказанием (выполне-нием) государст-венной услуги (работы)</t>
  </si>
  <si>
    <t>руб.</t>
  </si>
  <si>
    <t>ед.</t>
  </si>
  <si>
    <t>Сумма финансового обеспечения выполнения государст-венного задания</t>
  </si>
  <si>
    <t>затраты на общехозяй-ственные нужды</t>
  </si>
  <si>
    <t>нормативные затраты на  на материальные запасы и иные нормативные затраты</t>
  </si>
  <si>
    <t>Итого норматив-ные затраты на вы-полнение государст-венной услуги (работы)</t>
  </si>
  <si>
    <t>Объем государ-ственной услуги (работы)</t>
  </si>
  <si>
    <t>Нормативные затраты на единицу услуги (работы)</t>
  </si>
  <si>
    <t>нормативные затраты, непосред-ственно связанные с оказанием (выполне-нием) государст-венной услуги (работы)</t>
  </si>
  <si>
    <t>итого нормативные затраты на оказание (выполне-ние) государст-венной услуги (работы)</t>
  </si>
  <si>
    <t>услуга (работа № 1)</t>
  </si>
  <si>
    <t>услуга (работа № 2)</t>
  </si>
  <si>
    <t>нормативных затрат на единицу оказания (выполнения) государственной</t>
  </si>
  <si>
    <t>услуги (работы) и нормативных затрат на содержание</t>
  </si>
  <si>
    <t xml:space="preserve">         на выполнение государственных услуг (работ) и нормативных затрат</t>
  </si>
  <si>
    <t>Итого нормативные затраты на оказание (выполне-ние) государст-венной услуги (работы) &lt;*&gt;</t>
  </si>
  <si>
    <t>Объем  государст-венной услуги (работы)</t>
  </si>
  <si>
    <t xml:space="preserve">                                                                                                                  (подпись)                          (расшифровка подписи)</t>
  </si>
  <si>
    <t xml:space="preserve">                                                                                                         (подпись)                                       (расшифровка подписи)</t>
  </si>
  <si>
    <t xml:space="preserve">                                                                                                                (подпись)                                   (расшифровка подписи)</t>
  </si>
  <si>
    <t xml:space="preserve">                                                                                                (подпись)             (расшифровка подписи)</t>
  </si>
  <si>
    <t xml:space="preserve">                                                                                                  (подпись)           (расшифровка подписи)</t>
  </si>
  <si>
    <t>- в желтых ячейках значение нужно набивать вручную</t>
  </si>
  <si>
    <t>Руководитель государственного учреждения__________________________         /                         /</t>
  </si>
  <si>
    <t>Руководитель экономической службы           __________________________         /                        /</t>
  </si>
  <si>
    <t>Руководитель государственного учреждения__________________________         /_________________/</t>
  </si>
  <si>
    <t>Руководитель экономической службы           __________________________         /_________________/</t>
  </si>
  <si>
    <t>Руководитель государственного учреждения__________________________         /_______________/</t>
  </si>
  <si>
    <t>Руководитель экономической службы           __________________________         /________________/</t>
  </si>
  <si>
    <t>Руководитель государственного учреждения______________      /___________________________/</t>
  </si>
  <si>
    <t>Руководитель экономической службы   ________________         /___________________________/</t>
  </si>
  <si>
    <t>Руководитель государственного учреждения__________________________         /____________________/</t>
  </si>
  <si>
    <t>Руководитель экономической службы           __________________________         /____________________/</t>
  </si>
  <si>
    <t xml:space="preserve">услуга (работа N 7)     </t>
  </si>
  <si>
    <t>услуга (работа N 8)</t>
  </si>
  <si>
    <t>услуга (работа N 9)</t>
  </si>
  <si>
    <t>услуга (работа N 10)</t>
  </si>
  <si>
    <t>услуга (работа N 11)</t>
  </si>
  <si>
    <t>услуга (работа N 12)</t>
  </si>
  <si>
    <t>услуга (работа N 13)</t>
  </si>
  <si>
    <t>услуга (работа N 14)</t>
  </si>
  <si>
    <t>услуга (работа N 15)</t>
  </si>
  <si>
    <t>21 = (гр. 20 x гр. 5)</t>
  </si>
  <si>
    <t>23 = (гр. 22 x гр. 5)</t>
  </si>
  <si>
    <t>25 = (гр. 24 x гр. 5)</t>
  </si>
  <si>
    <t>27 = (гр. 26 x гр. 5)</t>
  </si>
  <si>
    <t>29 = (гр. 30 x гр. 5)</t>
  </si>
  <si>
    <t>31 = (гр. 30 x гр. 5)</t>
  </si>
  <si>
    <t>37 = (гр. 36 x гр. 5)</t>
  </si>
  <si>
    <t>35 = (гр. 34 x гр. 5)</t>
  </si>
  <si>
    <t>33 = (гр. 32 x гр. 5)</t>
  </si>
  <si>
    <t>Медперсонал амбулаторно-поликтинического подразделения</t>
  </si>
  <si>
    <t xml:space="preserve"> Волгоградской области</t>
  </si>
  <si>
    <t xml:space="preserve">                              Министр здравоохранения</t>
  </si>
  <si>
    <t xml:space="preserve">                                                              ______________________В.В. Шкарин</t>
  </si>
  <si>
    <t>к письму министерства здравоохранения</t>
  </si>
  <si>
    <t xml:space="preserve">Волгоградской области </t>
  </si>
  <si>
    <t>имущества ГБУЗ "___________________________________________"</t>
  </si>
  <si>
    <t>ГБУЗ "__________________________________________________"</t>
  </si>
  <si>
    <t>ГБУЗ "___________________________________________________"</t>
  </si>
  <si>
    <t>на содержание имущества ГБУЗ "______________________________________________"</t>
  </si>
  <si>
    <t>ГБУЗ "__________________________________________"</t>
  </si>
  <si>
    <t>Приложение 10.1</t>
  </si>
  <si>
    <t>Приложение 10.2</t>
  </si>
  <si>
    <t>Приложение 10.3</t>
  </si>
  <si>
    <t>Приложение 10.4</t>
  </si>
  <si>
    <t>Приложение 10.5</t>
  </si>
  <si>
    <t>от «___»_____________2013 № 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</si>
</sst>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0.00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ourier New"/>
      <family val="3"/>
    </font>
    <font>
      <b/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9" fontId="3" fillId="0" borderId="0" xfId="0" applyNumberFormat="1" applyFont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69" fontId="0" fillId="33" borderId="0" xfId="0" applyNumberForma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169" fontId="1" fillId="0" borderId="11" xfId="0" applyNumberFormat="1" applyFont="1" applyBorder="1" applyAlignment="1">
      <alignment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9" fontId="6" fillId="0" borderId="30" xfId="0" applyNumberFormat="1" applyFont="1" applyFill="1" applyBorder="1" applyAlignment="1">
      <alignment horizontal="right" vertical="center" wrapText="1"/>
    </xf>
    <xf numFmtId="169" fontId="6" fillId="0" borderId="27" xfId="0" applyNumberFormat="1" applyFont="1" applyFill="1" applyBorder="1" applyAlignment="1">
      <alignment horizontal="right" vertical="center" wrapText="1"/>
    </xf>
    <xf numFmtId="169" fontId="3" fillId="0" borderId="31" xfId="0" applyNumberFormat="1" applyFont="1" applyFill="1" applyBorder="1" applyAlignment="1">
      <alignment horizontal="right" vertical="center" wrapText="1"/>
    </xf>
    <xf numFmtId="169" fontId="3" fillId="0" borderId="11" xfId="0" applyNumberFormat="1" applyFont="1" applyFill="1" applyBorder="1" applyAlignment="1">
      <alignment horizontal="right" vertical="center" wrapText="1"/>
    </xf>
    <xf numFmtId="169" fontId="3" fillId="0" borderId="21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169" fontId="6" fillId="0" borderId="32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169" fontId="6" fillId="0" borderId="29" xfId="0" applyNumberFormat="1" applyFont="1" applyFill="1" applyBorder="1" applyAlignment="1">
      <alignment vertical="center" wrapText="1"/>
    </xf>
    <xf numFmtId="169" fontId="6" fillId="0" borderId="3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69" fontId="6" fillId="0" borderId="13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169" fontId="6" fillId="0" borderId="23" xfId="0" applyNumberFormat="1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16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9" fontId="3" fillId="0" borderId="13" xfId="0" applyNumberFormat="1" applyFont="1" applyFill="1" applyBorder="1" applyAlignment="1">
      <alignment vertical="center" wrapText="1"/>
    </xf>
    <xf numFmtId="169" fontId="3" fillId="0" borderId="11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169" fontId="0" fillId="0" borderId="11" xfId="0" applyNumberFormat="1" applyBorder="1" applyAlignment="1">
      <alignment vertical="center"/>
    </xf>
    <xf numFmtId="169" fontId="1" fillId="0" borderId="11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7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4" fontId="12" fillId="0" borderId="34" xfId="0" applyNumberFormat="1" applyFont="1" applyFill="1" applyBorder="1" applyAlignment="1">
      <alignment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34" borderId="34" xfId="0" applyNumberFormat="1" applyFont="1" applyFill="1" applyBorder="1" applyAlignment="1">
      <alignment vertical="center" wrapText="1"/>
    </xf>
    <xf numFmtId="4" fontId="1" fillId="34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1" fillId="34" borderId="34" xfId="0" applyNumberFormat="1" applyFont="1" applyFill="1" applyBorder="1" applyAlignment="1">
      <alignment vertical="center" wrapText="1"/>
    </xf>
    <xf numFmtId="171" fontId="7" fillId="0" borderId="11" xfId="0" applyNumberFormat="1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4" fontId="0" fillId="33" borderId="0" xfId="0" applyNumberFormat="1" applyFill="1" applyAlignment="1">
      <alignment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35" xfId="0" applyBorder="1" applyAlignment="1">
      <alignment vertical="center"/>
    </xf>
    <xf numFmtId="169" fontId="0" fillId="0" borderId="3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9" fontId="0" fillId="0" borderId="0" xfId="0" applyNumberForma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169" fontId="3" fillId="34" borderId="31" xfId="0" applyNumberFormat="1" applyFont="1" applyFill="1" applyBorder="1" applyAlignment="1" applyProtection="1">
      <alignment vertical="center" wrapText="1"/>
      <protection locked="0"/>
    </xf>
    <xf numFmtId="3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3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4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34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7" fillId="0" borderId="3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69" fontId="1" fillId="0" borderId="15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8"/>
  <sheetViews>
    <sheetView zoomScalePageLayoutView="0" workbookViewId="0" topLeftCell="A1">
      <selection activeCell="S38" sqref="S38"/>
    </sheetView>
  </sheetViews>
  <sheetFormatPr defaultColWidth="9.00390625" defaultRowHeight="12.75"/>
  <cols>
    <col min="1" max="1" width="4.375" style="1" customWidth="1"/>
    <col min="2" max="2" width="22.25390625" style="1" customWidth="1"/>
    <col min="3" max="3" width="13.125" style="1" customWidth="1"/>
    <col min="4" max="4" width="12.125" style="1" customWidth="1"/>
    <col min="5" max="5" width="14.00390625" style="1" customWidth="1"/>
    <col min="6" max="6" width="12.75390625" style="1" customWidth="1"/>
    <col min="7" max="7" width="13.875" style="1" customWidth="1"/>
    <col min="8" max="8" width="9.125" style="1" customWidth="1"/>
    <col min="9" max="9" width="12.125" style="1" customWidth="1"/>
    <col min="10" max="10" width="9.125" style="1" customWidth="1"/>
    <col min="11" max="11" width="11.625" style="1" customWidth="1"/>
    <col min="12" max="16384" width="9.125" style="1" customWidth="1"/>
  </cols>
  <sheetData>
    <row r="1" ht="18.75">
      <c r="AK1" s="2" t="s">
        <v>238</v>
      </c>
    </row>
    <row r="2" spans="2:37" ht="18.75">
      <c r="B2" s="140"/>
      <c r="C2" s="132" t="s">
        <v>198</v>
      </c>
      <c r="AK2" s="2" t="s">
        <v>231</v>
      </c>
    </row>
    <row r="3" ht="18.75">
      <c r="AK3" s="2" t="s">
        <v>232</v>
      </c>
    </row>
    <row r="4" ht="18.75">
      <c r="AK4" s="2"/>
    </row>
    <row r="5" ht="18.75">
      <c r="H5" s="3"/>
    </row>
    <row r="6" spans="1:37" ht="17.25" customHeight="1">
      <c r="A6" s="154" t="s">
        <v>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1:37" ht="17.25" customHeight="1">
      <c r="A7" s="154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1:37" ht="17.25" customHeight="1">
      <c r="A8" s="154" t="s">
        <v>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2:16" ht="18.75" customHeight="1">
      <c r="B9" s="4"/>
      <c r="E9" s="155" t="s">
        <v>237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ht="19.5" thickBot="1">
      <c r="A10" s="3"/>
    </row>
    <row r="11" spans="1:37" ht="14.25" customHeight="1" thickBot="1">
      <c r="A11" s="143" t="s">
        <v>10</v>
      </c>
      <c r="B11" s="143" t="s">
        <v>11</v>
      </c>
      <c r="C11" s="143" t="s">
        <v>12</v>
      </c>
      <c r="D11" s="143" t="s">
        <v>13</v>
      </c>
      <c r="E11" s="143" t="s">
        <v>129</v>
      </c>
      <c r="F11" s="143" t="s">
        <v>14</v>
      </c>
      <c r="G11" s="143" t="s">
        <v>121</v>
      </c>
      <c r="H11" s="143" t="s">
        <v>2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</row>
    <row r="12" spans="1:37" ht="26.25" customHeight="1" thickBot="1">
      <c r="A12" s="143"/>
      <c r="B12" s="143"/>
      <c r="C12" s="143"/>
      <c r="D12" s="143"/>
      <c r="E12" s="143"/>
      <c r="F12" s="143"/>
      <c r="G12" s="143"/>
      <c r="H12" s="143" t="s">
        <v>99</v>
      </c>
      <c r="I12" s="143"/>
      <c r="J12" s="143" t="s">
        <v>100</v>
      </c>
      <c r="K12" s="143"/>
      <c r="L12" s="143" t="s">
        <v>167</v>
      </c>
      <c r="M12" s="143"/>
      <c r="N12" s="143" t="s">
        <v>168</v>
      </c>
      <c r="O12" s="143"/>
      <c r="P12" s="143" t="s">
        <v>169</v>
      </c>
      <c r="Q12" s="143"/>
      <c r="R12" s="143" t="s">
        <v>170</v>
      </c>
      <c r="S12" s="143"/>
      <c r="T12" s="143" t="s">
        <v>209</v>
      </c>
      <c r="U12" s="143"/>
      <c r="V12" s="143" t="s">
        <v>210</v>
      </c>
      <c r="W12" s="143"/>
      <c r="X12" s="143" t="s">
        <v>211</v>
      </c>
      <c r="Y12" s="143"/>
      <c r="Z12" s="143" t="s">
        <v>212</v>
      </c>
      <c r="AA12" s="143"/>
      <c r="AB12" s="143" t="s">
        <v>213</v>
      </c>
      <c r="AC12" s="143"/>
      <c r="AD12" s="143" t="s">
        <v>214</v>
      </c>
      <c r="AE12" s="143"/>
      <c r="AF12" s="143" t="s">
        <v>215</v>
      </c>
      <c r="AG12" s="143"/>
      <c r="AH12" s="143" t="s">
        <v>216</v>
      </c>
      <c r="AI12" s="143"/>
      <c r="AJ12" s="143" t="s">
        <v>217</v>
      </c>
      <c r="AK12" s="143"/>
    </row>
    <row r="13" spans="1:40" ht="51.75" thickBot="1">
      <c r="A13" s="143"/>
      <c r="B13" s="143"/>
      <c r="C13" s="143"/>
      <c r="D13" s="143"/>
      <c r="E13" s="143"/>
      <c r="F13" s="143"/>
      <c r="G13" s="143"/>
      <c r="H13" s="7" t="s">
        <v>15</v>
      </c>
      <c r="I13" s="7" t="s">
        <v>122</v>
      </c>
      <c r="J13" s="7" t="s">
        <v>15</v>
      </c>
      <c r="K13" s="7" t="s">
        <v>122</v>
      </c>
      <c r="L13" s="7" t="s">
        <v>15</v>
      </c>
      <c r="M13" s="7" t="s">
        <v>122</v>
      </c>
      <c r="N13" s="7" t="s">
        <v>15</v>
      </c>
      <c r="O13" s="7" t="s">
        <v>122</v>
      </c>
      <c r="P13" s="7" t="s">
        <v>15</v>
      </c>
      <c r="Q13" s="7" t="s">
        <v>16</v>
      </c>
      <c r="R13" s="7" t="s">
        <v>15</v>
      </c>
      <c r="S13" s="7" t="s">
        <v>16</v>
      </c>
      <c r="T13" s="7" t="s">
        <v>15</v>
      </c>
      <c r="U13" s="7" t="s">
        <v>16</v>
      </c>
      <c r="V13" s="7" t="s">
        <v>15</v>
      </c>
      <c r="W13" s="7" t="s">
        <v>16</v>
      </c>
      <c r="X13" s="7" t="s">
        <v>15</v>
      </c>
      <c r="Y13" s="7" t="s">
        <v>16</v>
      </c>
      <c r="Z13" s="7" t="s">
        <v>15</v>
      </c>
      <c r="AA13" s="7" t="s">
        <v>16</v>
      </c>
      <c r="AB13" s="7" t="s">
        <v>15</v>
      </c>
      <c r="AC13" s="7" t="s">
        <v>16</v>
      </c>
      <c r="AD13" s="7" t="s">
        <v>15</v>
      </c>
      <c r="AE13" s="7" t="s">
        <v>16</v>
      </c>
      <c r="AF13" s="7" t="s">
        <v>15</v>
      </c>
      <c r="AG13" s="7" t="s">
        <v>16</v>
      </c>
      <c r="AH13" s="7" t="s">
        <v>15</v>
      </c>
      <c r="AI13" s="7" t="s">
        <v>16</v>
      </c>
      <c r="AJ13" s="7" t="s">
        <v>15</v>
      </c>
      <c r="AK13" s="7" t="s">
        <v>122</v>
      </c>
      <c r="AM13" s="142" t="s">
        <v>21</v>
      </c>
      <c r="AN13" s="142"/>
    </row>
    <row r="14" spans="1:37" s="5" customFormat="1" ht="26.25" thickBot="1">
      <c r="A14" s="7">
        <v>1</v>
      </c>
      <c r="B14" s="7">
        <v>2</v>
      </c>
      <c r="C14" s="7">
        <v>3</v>
      </c>
      <c r="D14" s="7">
        <v>4</v>
      </c>
      <c r="E14" s="13" t="s">
        <v>120</v>
      </c>
      <c r="F14" s="13" t="s">
        <v>17</v>
      </c>
      <c r="G14" s="13">
        <v>7</v>
      </c>
      <c r="H14" s="13">
        <v>8</v>
      </c>
      <c r="I14" s="13" t="s">
        <v>123</v>
      </c>
      <c r="J14" s="13">
        <v>10</v>
      </c>
      <c r="K14" s="13" t="s">
        <v>124</v>
      </c>
      <c r="L14" s="13">
        <v>12</v>
      </c>
      <c r="M14" s="13" t="s">
        <v>125</v>
      </c>
      <c r="N14" s="13">
        <v>14</v>
      </c>
      <c r="O14" s="13" t="s">
        <v>126</v>
      </c>
      <c r="P14" s="13">
        <v>16</v>
      </c>
      <c r="Q14" s="13" t="s">
        <v>127</v>
      </c>
      <c r="R14" s="13">
        <v>18</v>
      </c>
      <c r="S14" s="13" t="s">
        <v>128</v>
      </c>
      <c r="T14" s="13">
        <v>20</v>
      </c>
      <c r="U14" s="13" t="s">
        <v>218</v>
      </c>
      <c r="V14" s="13">
        <v>22</v>
      </c>
      <c r="W14" s="13" t="s">
        <v>219</v>
      </c>
      <c r="X14" s="13">
        <v>24</v>
      </c>
      <c r="Y14" s="13" t="s">
        <v>220</v>
      </c>
      <c r="Z14" s="13">
        <v>26</v>
      </c>
      <c r="AA14" s="13" t="s">
        <v>221</v>
      </c>
      <c r="AB14" s="13">
        <v>28</v>
      </c>
      <c r="AC14" s="13" t="s">
        <v>222</v>
      </c>
      <c r="AD14" s="13">
        <v>30</v>
      </c>
      <c r="AE14" s="13" t="s">
        <v>223</v>
      </c>
      <c r="AF14" s="13">
        <v>32</v>
      </c>
      <c r="AG14" s="13" t="s">
        <v>226</v>
      </c>
      <c r="AH14" s="13">
        <v>34</v>
      </c>
      <c r="AI14" s="13" t="s">
        <v>225</v>
      </c>
      <c r="AJ14" s="13">
        <v>36</v>
      </c>
      <c r="AK14" s="13" t="s">
        <v>224</v>
      </c>
    </row>
    <row r="15" spans="1:37" ht="15" customHeight="1" thickBot="1">
      <c r="A15" s="24" t="s">
        <v>3</v>
      </c>
      <c r="B15" s="144" t="s">
        <v>18</v>
      </c>
      <c r="C15" s="145"/>
      <c r="D15" s="145"/>
      <c r="E15" s="145"/>
      <c r="F15" s="145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7"/>
    </row>
    <row r="16" spans="1:42" ht="12.75">
      <c r="A16" s="23"/>
      <c r="B16" s="8" t="s">
        <v>98</v>
      </c>
      <c r="C16" s="136">
        <v>300</v>
      </c>
      <c r="D16" s="137">
        <f>6*22</f>
        <v>132</v>
      </c>
      <c r="E16" s="16">
        <f>G16/C16/D16/12</f>
        <v>42.08754208754209</v>
      </c>
      <c r="F16" s="17">
        <f>C16*D16*12</f>
        <v>475200</v>
      </c>
      <c r="G16" s="133">
        <v>20000000</v>
      </c>
      <c r="H16" s="134">
        <v>475200</v>
      </c>
      <c r="I16" s="84">
        <f>H16*$E16</f>
        <v>20000000</v>
      </c>
      <c r="J16" s="139"/>
      <c r="K16" s="84">
        <f>J16*$E16</f>
        <v>0</v>
      </c>
      <c r="L16" s="139"/>
      <c r="M16" s="84">
        <f aca="true" t="shared" si="0" ref="M16:M46">L16*$E16</f>
        <v>0</v>
      </c>
      <c r="N16" s="139"/>
      <c r="O16" s="84">
        <f aca="true" t="shared" si="1" ref="O16:O46">N16*$E16</f>
        <v>0</v>
      </c>
      <c r="P16" s="139"/>
      <c r="Q16" s="84">
        <f aca="true" t="shared" si="2" ref="Q16:Q46">P16*$E16</f>
        <v>0</v>
      </c>
      <c r="R16" s="139"/>
      <c r="S16" s="84">
        <f aca="true" t="shared" si="3" ref="S16:S46">R16*$E16</f>
        <v>0</v>
      </c>
      <c r="T16" s="139"/>
      <c r="U16" s="84">
        <f aca="true" t="shared" si="4" ref="U16:U46">T16*$E16</f>
        <v>0</v>
      </c>
      <c r="V16" s="139"/>
      <c r="W16" s="84">
        <f aca="true" t="shared" si="5" ref="W16:W46">V16*$E16</f>
        <v>0</v>
      </c>
      <c r="X16" s="139"/>
      <c r="Y16" s="84">
        <f aca="true" t="shared" si="6" ref="Y16:Y46">X16*$E16</f>
        <v>0</v>
      </c>
      <c r="Z16" s="139"/>
      <c r="AA16" s="84">
        <f aca="true" t="shared" si="7" ref="AA16:AA46">Z16*$E16</f>
        <v>0</v>
      </c>
      <c r="AB16" s="139"/>
      <c r="AC16" s="84">
        <f aca="true" t="shared" si="8" ref="AC16:AC46">AB16*$E16</f>
        <v>0</v>
      </c>
      <c r="AD16" s="139"/>
      <c r="AE16" s="84">
        <f aca="true" t="shared" si="9" ref="AE16:AE46">AD16*$E16</f>
        <v>0</v>
      </c>
      <c r="AF16" s="139"/>
      <c r="AG16" s="84">
        <f aca="true" t="shared" si="10" ref="AG16:AG46">AF16*$E16</f>
        <v>0</v>
      </c>
      <c r="AH16" s="139"/>
      <c r="AI16" s="84">
        <f aca="true" t="shared" si="11" ref="AI16:AI46">AH16*$E16</f>
        <v>0</v>
      </c>
      <c r="AJ16" s="139"/>
      <c r="AK16" s="84">
        <f aca="true" t="shared" si="12" ref="AK16:AK46">AJ16*$E16</f>
        <v>0</v>
      </c>
      <c r="AM16" s="53">
        <f>F16-H16-J16-L16-N16-P16-R16-T16-V16-X16-Z16-AB16-AD16-AF16-AH16-AJ16</f>
        <v>0</v>
      </c>
      <c r="AN16" s="53">
        <f>G16-I16-K16-M16-O16-Q16-S16-U16-W16-Y16-AA16-AC16-AE16-AG16-AI16-AK16</f>
        <v>0</v>
      </c>
      <c r="AO16" s="15"/>
      <c r="AP16" s="15"/>
    </row>
    <row r="17" spans="1:40" ht="51">
      <c r="A17" s="23"/>
      <c r="B17" s="8" t="s">
        <v>227</v>
      </c>
      <c r="C17" s="136">
        <v>150</v>
      </c>
      <c r="D17" s="137">
        <f>6*22</f>
        <v>132</v>
      </c>
      <c r="E17" s="16">
        <f>G17/C17/D17/12</f>
        <v>75.75757575757576</v>
      </c>
      <c r="F17" s="17">
        <f>C17*D17*12</f>
        <v>237600</v>
      </c>
      <c r="G17" s="133">
        <v>18000000</v>
      </c>
      <c r="H17" s="135"/>
      <c r="I17" s="85">
        <f>H17*$E17</f>
        <v>0</v>
      </c>
      <c r="J17" s="137">
        <v>237600</v>
      </c>
      <c r="K17" s="85">
        <f>J17*$E17</f>
        <v>18000000</v>
      </c>
      <c r="L17" s="137"/>
      <c r="M17" s="85">
        <f t="shared" si="0"/>
        <v>0</v>
      </c>
      <c r="N17" s="137"/>
      <c r="O17" s="85">
        <f t="shared" si="1"/>
        <v>0</v>
      </c>
      <c r="P17" s="137"/>
      <c r="Q17" s="85">
        <f t="shared" si="2"/>
        <v>0</v>
      </c>
      <c r="R17" s="137"/>
      <c r="S17" s="85">
        <f t="shared" si="3"/>
        <v>0</v>
      </c>
      <c r="T17" s="137"/>
      <c r="U17" s="85">
        <f t="shared" si="4"/>
        <v>0</v>
      </c>
      <c r="V17" s="137"/>
      <c r="W17" s="85">
        <f t="shared" si="5"/>
        <v>0</v>
      </c>
      <c r="X17" s="137"/>
      <c r="Y17" s="85">
        <f t="shared" si="6"/>
        <v>0</v>
      </c>
      <c r="Z17" s="137"/>
      <c r="AA17" s="85">
        <f t="shared" si="7"/>
        <v>0</v>
      </c>
      <c r="AB17" s="137"/>
      <c r="AC17" s="85">
        <f t="shared" si="8"/>
        <v>0</v>
      </c>
      <c r="AD17" s="137"/>
      <c r="AE17" s="85">
        <f t="shared" si="9"/>
        <v>0</v>
      </c>
      <c r="AF17" s="137"/>
      <c r="AG17" s="85">
        <f t="shared" si="10"/>
        <v>0</v>
      </c>
      <c r="AH17" s="137"/>
      <c r="AI17" s="85">
        <f t="shared" si="11"/>
        <v>0</v>
      </c>
      <c r="AJ17" s="137"/>
      <c r="AK17" s="85">
        <f t="shared" si="12"/>
        <v>0</v>
      </c>
      <c r="AM17" s="53">
        <f>F17-H17-J17-L17-N17-P17-R17-T17-V17-X17-Z17-AB17-AD17-AF17-AH17-AJ17</f>
        <v>0</v>
      </c>
      <c r="AN17" s="53">
        <f>G17-I17-K17-M17-O17-Q17-S17-U17-W17-Y17-AA17-AC17-AE17-AG17-AI17-AK17</f>
        <v>0</v>
      </c>
    </row>
    <row r="18" spans="1:40" ht="12.75">
      <c r="A18" s="23"/>
      <c r="B18" s="8"/>
      <c r="C18" s="138">
        <v>1E-39</v>
      </c>
      <c r="D18" s="138">
        <v>1E-39</v>
      </c>
      <c r="E18" s="16">
        <f>G18/C18/D18/12</f>
        <v>0</v>
      </c>
      <c r="F18" s="17">
        <f>C18*D18*12</f>
        <v>1.1999999999999998E-77</v>
      </c>
      <c r="G18" s="133"/>
      <c r="H18" s="135"/>
      <c r="I18" s="85">
        <f aca="true" t="shared" si="13" ref="I18:K46">H18*$E18</f>
        <v>0</v>
      </c>
      <c r="J18" s="137"/>
      <c r="K18" s="85">
        <f t="shared" si="13"/>
        <v>0</v>
      </c>
      <c r="L18" s="137"/>
      <c r="M18" s="85">
        <f t="shared" si="0"/>
        <v>0</v>
      </c>
      <c r="N18" s="137"/>
      <c r="O18" s="85">
        <f t="shared" si="1"/>
        <v>0</v>
      </c>
      <c r="P18" s="137"/>
      <c r="Q18" s="85">
        <f t="shared" si="2"/>
        <v>0</v>
      </c>
      <c r="R18" s="137"/>
      <c r="S18" s="85">
        <f t="shared" si="3"/>
        <v>0</v>
      </c>
      <c r="T18" s="137"/>
      <c r="U18" s="85">
        <f t="shared" si="4"/>
        <v>0</v>
      </c>
      <c r="V18" s="137"/>
      <c r="W18" s="85">
        <f t="shared" si="5"/>
        <v>0</v>
      </c>
      <c r="X18" s="137"/>
      <c r="Y18" s="85">
        <f t="shared" si="6"/>
        <v>0</v>
      </c>
      <c r="Z18" s="137"/>
      <c r="AA18" s="85">
        <f t="shared" si="7"/>
        <v>0</v>
      </c>
      <c r="AB18" s="137"/>
      <c r="AC18" s="85">
        <f t="shared" si="8"/>
        <v>0</v>
      </c>
      <c r="AD18" s="137"/>
      <c r="AE18" s="85">
        <f t="shared" si="9"/>
        <v>0</v>
      </c>
      <c r="AF18" s="137"/>
      <c r="AG18" s="85">
        <f t="shared" si="10"/>
        <v>0</v>
      </c>
      <c r="AH18" s="137"/>
      <c r="AI18" s="85">
        <f t="shared" si="11"/>
        <v>0</v>
      </c>
      <c r="AJ18" s="137"/>
      <c r="AK18" s="85">
        <f t="shared" si="12"/>
        <v>0</v>
      </c>
      <c r="AM18" s="53">
        <f aca="true" t="shared" si="14" ref="AM18:AM47">F18-H18-J18-L18-N18-P18-R18-T18-V18-X18-Z18-AB18-AD18-AF18-AH18-AJ18</f>
        <v>1.1999999999999998E-77</v>
      </c>
      <c r="AN18" s="53">
        <f aca="true" t="shared" si="15" ref="AN18:AN47">G18-I18-K18-M18-O18-Q18-S18-U18-W18-Y18-AA18-AC18-AE18-AG18-AI18-AK18</f>
        <v>0</v>
      </c>
    </row>
    <row r="19" spans="1:40" ht="12.75">
      <c r="A19" s="23"/>
      <c r="B19" s="8"/>
      <c r="C19" s="138">
        <v>1E-39</v>
      </c>
      <c r="D19" s="138">
        <v>1E-39</v>
      </c>
      <c r="E19" s="16">
        <f aca="true" t="shared" si="16" ref="E19:E46">G19/C19/D19/12</f>
        <v>0</v>
      </c>
      <c r="F19" s="17">
        <f aca="true" t="shared" si="17" ref="F19:F46">C19*D19*12</f>
        <v>1.1999999999999998E-77</v>
      </c>
      <c r="G19" s="133"/>
      <c r="H19" s="135"/>
      <c r="I19" s="85">
        <f t="shared" si="13"/>
        <v>0</v>
      </c>
      <c r="J19" s="137"/>
      <c r="K19" s="85">
        <f t="shared" si="13"/>
        <v>0</v>
      </c>
      <c r="L19" s="137"/>
      <c r="M19" s="85">
        <f t="shared" si="0"/>
        <v>0</v>
      </c>
      <c r="N19" s="137"/>
      <c r="O19" s="85">
        <f t="shared" si="1"/>
        <v>0</v>
      </c>
      <c r="P19" s="137"/>
      <c r="Q19" s="85">
        <f t="shared" si="2"/>
        <v>0</v>
      </c>
      <c r="R19" s="137"/>
      <c r="S19" s="85">
        <f t="shared" si="3"/>
        <v>0</v>
      </c>
      <c r="T19" s="137"/>
      <c r="U19" s="85">
        <f t="shared" si="4"/>
        <v>0</v>
      </c>
      <c r="V19" s="137"/>
      <c r="W19" s="85">
        <f t="shared" si="5"/>
        <v>0</v>
      </c>
      <c r="X19" s="137"/>
      <c r="Y19" s="85">
        <f t="shared" si="6"/>
        <v>0</v>
      </c>
      <c r="Z19" s="137"/>
      <c r="AA19" s="85">
        <f t="shared" si="7"/>
        <v>0</v>
      </c>
      <c r="AB19" s="137"/>
      <c r="AC19" s="85">
        <f t="shared" si="8"/>
        <v>0</v>
      </c>
      <c r="AD19" s="137"/>
      <c r="AE19" s="85">
        <f t="shared" si="9"/>
        <v>0</v>
      </c>
      <c r="AF19" s="137"/>
      <c r="AG19" s="85">
        <f t="shared" si="10"/>
        <v>0</v>
      </c>
      <c r="AH19" s="137"/>
      <c r="AI19" s="85">
        <f t="shared" si="11"/>
        <v>0</v>
      </c>
      <c r="AJ19" s="137"/>
      <c r="AK19" s="85">
        <f t="shared" si="12"/>
        <v>0</v>
      </c>
      <c r="AM19" s="53">
        <f t="shared" si="14"/>
        <v>1.1999999999999998E-77</v>
      </c>
      <c r="AN19" s="53">
        <f t="shared" si="15"/>
        <v>0</v>
      </c>
    </row>
    <row r="20" spans="1:40" ht="12.75">
      <c r="A20" s="23"/>
      <c r="B20" s="8"/>
      <c r="C20" s="138">
        <v>1E-39</v>
      </c>
      <c r="D20" s="138">
        <v>1E-39</v>
      </c>
      <c r="E20" s="16">
        <f t="shared" si="16"/>
        <v>0</v>
      </c>
      <c r="F20" s="17">
        <f t="shared" si="17"/>
        <v>1.1999999999999998E-77</v>
      </c>
      <c r="G20" s="133"/>
      <c r="H20" s="135"/>
      <c r="I20" s="85">
        <f t="shared" si="13"/>
        <v>0</v>
      </c>
      <c r="J20" s="137"/>
      <c r="K20" s="85">
        <f t="shared" si="13"/>
        <v>0</v>
      </c>
      <c r="L20" s="137"/>
      <c r="M20" s="85">
        <f t="shared" si="0"/>
        <v>0</v>
      </c>
      <c r="N20" s="137"/>
      <c r="O20" s="85">
        <f t="shared" si="1"/>
        <v>0</v>
      </c>
      <c r="P20" s="137"/>
      <c r="Q20" s="85">
        <f t="shared" si="2"/>
        <v>0</v>
      </c>
      <c r="R20" s="137"/>
      <c r="S20" s="85">
        <f t="shared" si="3"/>
        <v>0</v>
      </c>
      <c r="T20" s="137"/>
      <c r="U20" s="85">
        <f t="shared" si="4"/>
        <v>0</v>
      </c>
      <c r="V20" s="137"/>
      <c r="W20" s="85">
        <f t="shared" si="5"/>
        <v>0</v>
      </c>
      <c r="X20" s="137"/>
      <c r="Y20" s="85">
        <f t="shared" si="6"/>
        <v>0</v>
      </c>
      <c r="Z20" s="137"/>
      <c r="AA20" s="85">
        <f t="shared" si="7"/>
        <v>0</v>
      </c>
      <c r="AB20" s="137"/>
      <c r="AC20" s="85">
        <f t="shared" si="8"/>
        <v>0</v>
      </c>
      <c r="AD20" s="137"/>
      <c r="AE20" s="85">
        <f t="shared" si="9"/>
        <v>0</v>
      </c>
      <c r="AF20" s="137"/>
      <c r="AG20" s="85">
        <f t="shared" si="10"/>
        <v>0</v>
      </c>
      <c r="AH20" s="137"/>
      <c r="AI20" s="85">
        <f t="shared" si="11"/>
        <v>0</v>
      </c>
      <c r="AJ20" s="137"/>
      <c r="AK20" s="85">
        <f t="shared" si="12"/>
        <v>0</v>
      </c>
      <c r="AM20" s="53">
        <f t="shared" si="14"/>
        <v>1.1999999999999998E-77</v>
      </c>
      <c r="AN20" s="53">
        <f t="shared" si="15"/>
        <v>0</v>
      </c>
    </row>
    <row r="21" spans="1:40" ht="12.75">
      <c r="A21" s="23"/>
      <c r="B21" s="8"/>
      <c r="C21" s="138">
        <v>1E-39</v>
      </c>
      <c r="D21" s="138">
        <v>1E-39</v>
      </c>
      <c r="E21" s="16">
        <f t="shared" si="16"/>
        <v>0</v>
      </c>
      <c r="F21" s="17">
        <f t="shared" si="17"/>
        <v>1.1999999999999998E-77</v>
      </c>
      <c r="G21" s="133"/>
      <c r="H21" s="135"/>
      <c r="I21" s="85">
        <f t="shared" si="13"/>
        <v>0</v>
      </c>
      <c r="J21" s="137"/>
      <c r="K21" s="85">
        <f t="shared" si="13"/>
        <v>0</v>
      </c>
      <c r="L21" s="137"/>
      <c r="M21" s="85">
        <f t="shared" si="0"/>
        <v>0</v>
      </c>
      <c r="N21" s="137"/>
      <c r="O21" s="85">
        <f t="shared" si="1"/>
        <v>0</v>
      </c>
      <c r="P21" s="137"/>
      <c r="Q21" s="85">
        <f t="shared" si="2"/>
        <v>0</v>
      </c>
      <c r="R21" s="137"/>
      <c r="S21" s="85">
        <f t="shared" si="3"/>
        <v>0</v>
      </c>
      <c r="T21" s="137"/>
      <c r="U21" s="85">
        <f t="shared" si="4"/>
        <v>0</v>
      </c>
      <c r="V21" s="137"/>
      <c r="W21" s="85">
        <f t="shared" si="5"/>
        <v>0</v>
      </c>
      <c r="X21" s="137"/>
      <c r="Y21" s="85">
        <f t="shared" si="6"/>
        <v>0</v>
      </c>
      <c r="Z21" s="137"/>
      <c r="AA21" s="85">
        <f t="shared" si="7"/>
        <v>0</v>
      </c>
      <c r="AB21" s="137"/>
      <c r="AC21" s="85">
        <f t="shared" si="8"/>
        <v>0</v>
      </c>
      <c r="AD21" s="137"/>
      <c r="AE21" s="85">
        <f t="shared" si="9"/>
        <v>0</v>
      </c>
      <c r="AF21" s="137"/>
      <c r="AG21" s="85">
        <f t="shared" si="10"/>
        <v>0</v>
      </c>
      <c r="AH21" s="137"/>
      <c r="AI21" s="85">
        <f t="shared" si="11"/>
        <v>0</v>
      </c>
      <c r="AJ21" s="137"/>
      <c r="AK21" s="85">
        <f t="shared" si="12"/>
        <v>0</v>
      </c>
      <c r="AM21" s="53">
        <f t="shared" si="14"/>
        <v>1.1999999999999998E-77</v>
      </c>
      <c r="AN21" s="53">
        <f t="shared" si="15"/>
        <v>0</v>
      </c>
    </row>
    <row r="22" spans="1:40" ht="12.75">
      <c r="A22" s="23"/>
      <c r="B22" s="8"/>
      <c r="C22" s="138">
        <v>1E-39</v>
      </c>
      <c r="D22" s="138">
        <v>1E-39</v>
      </c>
      <c r="E22" s="16">
        <f t="shared" si="16"/>
        <v>0</v>
      </c>
      <c r="F22" s="17">
        <f t="shared" si="17"/>
        <v>1.1999999999999998E-77</v>
      </c>
      <c r="G22" s="133"/>
      <c r="H22" s="135"/>
      <c r="I22" s="85">
        <f t="shared" si="13"/>
        <v>0</v>
      </c>
      <c r="J22" s="137"/>
      <c r="K22" s="85">
        <f t="shared" si="13"/>
        <v>0</v>
      </c>
      <c r="L22" s="137"/>
      <c r="M22" s="85">
        <f t="shared" si="0"/>
        <v>0</v>
      </c>
      <c r="N22" s="137"/>
      <c r="O22" s="85">
        <f t="shared" si="1"/>
        <v>0</v>
      </c>
      <c r="P22" s="137"/>
      <c r="Q22" s="85">
        <f t="shared" si="2"/>
        <v>0</v>
      </c>
      <c r="R22" s="137"/>
      <c r="S22" s="85">
        <f t="shared" si="3"/>
        <v>0</v>
      </c>
      <c r="T22" s="137"/>
      <c r="U22" s="85">
        <f t="shared" si="4"/>
        <v>0</v>
      </c>
      <c r="V22" s="137"/>
      <c r="W22" s="85">
        <f t="shared" si="5"/>
        <v>0</v>
      </c>
      <c r="X22" s="137"/>
      <c r="Y22" s="85">
        <f t="shared" si="6"/>
        <v>0</v>
      </c>
      <c r="Z22" s="137"/>
      <c r="AA22" s="85">
        <f t="shared" si="7"/>
        <v>0</v>
      </c>
      <c r="AB22" s="137"/>
      <c r="AC22" s="85">
        <f t="shared" si="8"/>
        <v>0</v>
      </c>
      <c r="AD22" s="137"/>
      <c r="AE22" s="85">
        <f t="shared" si="9"/>
        <v>0</v>
      </c>
      <c r="AF22" s="137"/>
      <c r="AG22" s="85">
        <f t="shared" si="10"/>
        <v>0</v>
      </c>
      <c r="AH22" s="137"/>
      <c r="AI22" s="85">
        <f t="shared" si="11"/>
        <v>0</v>
      </c>
      <c r="AJ22" s="137"/>
      <c r="AK22" s="85">
        <f t="shared" si="12"/>
        <v>0</v>
      </c>
      <c r="AM22" s="53">
        <f t="shared" si="14"/>
        <v>1.1999999999999998E-77</v>
      </c>
      <c r="AN22" s="53">
        <f t="shared" si="15"/>
        <v>0</v>
      </c>
    </row>
    <row r="23" spans="1:40" ht="12.75">
      <c r="A23" s="23"/>
      <c r="B23" s="8"/>
      <c r="C23" s="138">
        <v>1E-39</v>
      </c>
      <c r="D23" s="138">
        <v>1E-39</v>
      </c>
      <c r="E23" s="16">
        <f t="shared" si="16"/>
        <v>0</v>
      </c>
      <c r="F23" s="17">
        <f t="shared" si="17"/>
        <v>1.1999999999999998E-77</v>
      </c>
      <c r="G23" s="133"/>
      <c r="H23" s="135"/>
      <c r="I23" s="85">
        <f t="shared" si="13"/>
        <v>0</v>
      </c>
      <c r="J23" s="137"/>
      <c r="K23" s="85">
        <f t="shared" si="13"/>
        <v>0</v>
      </c>
      <c r="L23" s="137"/>
      <c r="M23" s="85">
        <f t="shared" si="0"/>
        <v>0</v>
      </c>
      <c r="N23" s="137"/>
      <c r="O23" s="85">
        <f t="shared" si="1"/>
        <v>0</v>
      </c>
      <c r="P23" s="137"/>
      <c r="Q23" s="85">
        <f t="shared" si="2"/>
        <v>0</v>
      </c>
      <c r="R23" s="137"/>
      <c r="S23" s="85">
        <f t="shared" si="3"/>
        <v>0</v>
      </c>
      <c r="T23" s="137"/>
      <c r="U23" s="85">
        <f t="shared" si="4"/>
        <v>0</v>
      </c>
      <c r="V23" s="137"/>
      <c r="W23" s="85">
        <f t="shared" si="5"/>
        <v>0</v>
      </c>
      <c r="X23" s="137"/>
      <c r="Y23" s="85">
        <f t="shared" si="6"/>
        <v>0</v>
      </c>
      <c r="Z23" s="137"/>
      <c r="AA23" s="85">
        <f t="shared" si="7"/>
        <v>0</v>
      </c>
      <c r="AB23" s="137"/>
      <c r="AC23" s="85">
        <f t="shared" si="8"/>
        <v>0</v>
      </c>
      <c r="AD23" s="137"/>
      <c r="AE23" s="85">
        <f t="shared" si="9"/>
        <v>0</v>
      </c>
      <c r="AF23" s="137"/>
      <c r="AG23" s="85">
        <f t="shared" si="10"/>
        <v>0</v>
      </c>
      <c r="AH23" s="137"/>
      <c r="AI23" s="85">
        <f t="shared" si="11"/>
        <v>0</v>
      </c>
      <c r="AJ23" s="137"/>
      <c r="AK23" s="85">
        <f t="shared" si="12"/>
        <v>0</v>
      </c>
      <c r="AM23" s="53">
        <f t="shared" si="14"/>
        <v>1.1999999999999998E-77</v>
      </c>
      <c r="AN23" s="53">
        <f t="shared" si="15"/>
        <v>0</v>
      </c>
    </row>
    <row r="24" spans="1:40" ht="12.75">
      <c r="A24" s="23"/>
      <c r="B24" s="8"/>
      <c r="C24" s="138">
        <v>1E-39</v>
      </c>
      <c r="D24" s="138">
        <v>1E-39</v>
      </c>
      <c r="E24" s="16">
        <f t="shared" si="16"/>
        <v>0</v>
      </c>
      <c r="F24" s="17">
        <f t="shared" si="17"/>
        <v>1.1999999999999998E-77</v>
      </c>
      <c r="G24" s="133"/>
      <c r="H24" s="135"/>
      <c r="I24" s="85">
        <f t="shared" si="13"/>
        <v>0</v>
      </c>
      <c r="J24" s="137"/>
      <c r="K24" s="85">
        <f t="shared" si="13"/>
        <v>0</v>
      </c>
      <c r="L24" s="137"/>
      <c r="M24" s="85">
        <f t="shared" si="0"/>
        <v>0</v>
      </c>
      <c r="N24" s="137"/>
      <c r="O24" s="85">
        <f t="shared" si="1"/>
        <v>0</v>
      </c>
      <c r="P24" s="137"/>
      <c r="Q24" s="85">
        <f t="shared" si="2"/>
        <v>0</v>
      </c>
      <c r="R24" s="137"/>
      <c r="S24" s="85">
        <f t="shared" si="3"/>
        <v>0</v>
      </c>
      <c r="T24" s="137"/>
      <c r="U24" s="85">
        <f t="shared" si="4"/>
        <v>0</v>
      </c>
      <c r="V24" s="137"/>
      <c r="W24" s="85">
        <f t="shared" si="5"/>
        <v>0</v>
      </c>
      <c r="X24" s="137"/>
      <c r="Y24" s="85">
        <f t="shared" si="6"/>
        <v>0</v>
      </c>
      <c r="Z24" s="137"/>
      <c r="AA24" s="85">
        <f t="shared" si="7"/>
        <v>0</v>
      </c>
      <c r="AB24" s="137"/>
      <c r="AC24" s="85">
        <f t="shared" si="8"/>
        <v>0</v>
      </c>
      <c r="AD24" s="137"/>
      <c r="AE24" s="85">
        <f t="shared" si="9"/>
        <v>0</v>
      </c>
      <c r="AF24" s="137"/>
      <c r="AG24" s="85">
        <f t="shared" si="10"/>
        <v>0</v>
      </c>
      <c r="AH24" s="137"/>
      <c r="AI24" s="85">
        <f t="shared" si="11"/>
        <v>0</v>
      </c>
      <c r="AJ24" s="137"/>
      <c r="AK24" s="85">
        <f t="shared" si="12"/>
        <v>0</v>
      </c>
      <c r="AM24" s="53">
        <f t="shared" si="14"/>
        <v>1.1999999999999998E-77</v>
      </c>
      <c r="AN24" s="53">
        <f t="shared" si="15"/>
        <v>0</v>
      </c>
    </row>
    <row r="25" spans="1:40" ht="12.75">
      <c r="A25" s="23"/>
      <c r="B25" s="8"/>
      <c r="C25" s="138">
        <v>1E-39</v>
      </c>
      <c r="D25" s="138">
        <v>1E-39</v>
      </c>
      <c r="E25" s="16">
        <f t="shared" si="16"/>
        <v>0</v>
      </c>
      <c r="F25" s="17">
        <f t="shared" si="17"/>
        <v>1.1999999999999998E-77</v>
      </c>
      <c r="G25" s="133"/>
      <c r="H25" s="135"/>
      <c r="I25" s="85">
        <f t="shared" si="13"/>
        <v>0</v>
      </c>
      <c r="J25" s="137"/>
      <c r="K25" s="85">
        <f t="shared" si="13"/>
        <v>0</v>
      </c>
      <c r="L25" s="137"/>
      <c r="M25" s="85">
        <f t="shared" si="0"/>
        <v>0</v>
      </c>
      <c r="N25" s="137"/>
      <c r="O25" s="85">
        <f t="shared" si="1"/>
        <v>0</v>
      </c>
      <c r="P25" s="137"/>
      <c r="Q25" s="85">
        <f t="shared" si="2"/>
        <v>0</v>
      </c>
      <c r="R25" s="137"/>
      <c r="S25" s="85">
        <f t="shared" si="3"/>
        <v>0</v>
      </c>
      <c r="T25" s="137"/>
      <c r="U25" s="85">
        <f t="shared" si="4"/>
        <v>0</v>
      </c>
      <c r="V25" s="137"/>
      <c r="W25" s="85">
        <f t="shared" si="5"/>
        <v>0</v>
      </c>
      <c r="X25" s="137"/>
      <c r="Y25" s="85">
        <f t="shared" si="6"/>
        <v>0</v>
      </c>
      <c r="Z25" s="137"/>
      <c r="AA25" s="85">
        <f t="shared" si="7"/>
        <v>0</v>
      </c>
      <c r="AB25" s="137"/>
      <c r="AC25" s="85">
        <f t="shared" si="8"/>
        <v>0</v>
      </c>
      <c r="AD25" s="137"/>
      <c r="AE25" s="85">
        <f t="shared" si="9"/>
        <v>0</v>
      </c>
      <c r="AF25" s="137"/>
      <c r="AG25" s="85">
        <f t="shared" si="10"/>
        <v>0</v>
      </c>
      <c r="AH25" s="137"/>
      <c r="AI25" s="85">
        <f t="shared" si="11"/>
        <v>0</v>
      </c>
      <c r="AJ25" s="137"/>
      <c r="AK25" s="85">
        <f t="shared" si="12"/>
        <v>0</v>
      </c>
      <c r="AM25" s="53">
        <f t="shared" si="14"/>
        <v>1.1999999999999998E-77</v>
      </c>
      <c r="AN25" s="53">
        <f t="shared" si="15"/>
        <v>0</v>
      </c>
    </row>
    <row r="26" spans="1:40" ht="12.75">
      <c r="A26" s="23"/>
      <c r="B26" s="8"/>
      <c r="C26" s="138">
        <v>1E-39</v>
      </c>
      <c r="D26" s="138">
        <v>1E-39</v>
      </c>
      <c r="E26" s="16">
        <f t="shared" si="16"/>
        <v>0</v>
      </c>
      <c r="F26" s="17">
        <f t="shared" si="17"/>
        <v>1.1999999999999998E-77</v>
      </c>
      <c r="G26" s="133"/>
      <c r="H26" s="135"/>
      <c r="I26" s="85">
        <f t="shared" si="13"/>
        <v>0</v>
      </c>
      <c r="J26" s="137"/>
      <c r="K26" s="85">
        <f t="shared" si="13"/>
        <v>0</v>
      </c>
      <c r="L26" s="137"/>
      <c r="M26" s="85">
        <f t="shared" si="0"/>
        <v>0</v>
      </c>
      <c r="N26" s="137"/>
      <c r="O26" s="85">
        <f t="shared" si="1"/>
        <v>0</v>
      </c>
      <c r="P26" s="137"/>
      <c r="Q26" s="85">
        <f t="shared" si="2"/>
        <v>0</v>
      </c>
      <c r="R26" s="137"/>
      <c r="S26" s="85">
        <f t="shared" si="3"/>
        <v>0</v>
      </c>
      <c r="T26" s="137"/>
      <c r="U26" s="85">
        <f t="shared" si="4"/>
        <v>0</v>
      </c>
      <c r="V26" s="137"/>
      <c r="W26" s="85">
        <f t="shared" si="5"/>
        <v>0</v>
      </c>
      <c r="X26" s="137"/>
      <c r="Y26" s="85">
        <f t="shared" si="6"/>
        <v>0</v>
      </c>
      <c r="Z26" s="137"/>
      <c r="AA26" s="85">
        <f t="shared" si="7"/>
        <v>0</v>
      </c>
      <c r="AB26" s="137"/>
      <c r="AC26" s="85">
        <f t="shared" si="8"/>
        <v>0</v>
      </c>
      <c r="AD26" s="137"/>
      <c r="AE26" s="85">
        <f t="shared" si="9"/>
        <v>0</v>
      </c>
      <c r="AF26" s="137"/>
      <c r="AG26" s="85">
        <f t="shared" si="10"/>
        <v>0</v>
      </c>
      <c r="AH26" s="137"/>
      <c r="AI26" s="85">
        <f t="shared" si="11"/>
        <v>0</v>
      </c>
      <c r="AJ26" s="137"/>
      <c r="AK26" s="85">
        <f t="shared" si="12"/>
        <v>0</v>
      </c>
      <c r="AM26" s="53">
        <f t="shared" si="14"/>
        <v>1.1999999999999998E-77</v>
      </c>
      <c r="AN26" s="53">
        <f t="shared" si="15"/>
        <v>0</v>
      </c>
    </row>
    <row r="27" spans="1:40" ht="12.75">
      <c r="A27" s="23"/>
      <c r="B27" s="8"/>
      <c r="C27" s="138">
        <v>1E-39</v>
      </c>
      <c r="D27" s="138">
        <v>1E-39</v>
      </c>
      <c r="E27" s="16">
        <f t="shared" si="16"/>
        <v>0</v>
      </c>
      <c r="F27" s="17">
        <f t="shared" si="17"/>
        <v>1.1999999999999998E-77</v>
      </c>
      <c r="G27" s="133"/>
      <c r="H27" s="135"/>
      <c r="I27" s="85">
        <f t="shared" si="13"/>
        <v>0</v>
      </c>
      <c r="J27" s="137"/>
      <c r="K27" s="85">
        <f t="shared" si="13"/>
        <v>0</v>
      </c>
      <c r="L27" s="137"/>
      <c r="M27" s="85">
        <f t="shared" si="0"/>
        <v>0</v>
      </c>
      <c r="N27" s="137"/>
      <c r="O27" s="85">
        <f t="shared" si="1"/>
        <v>0</v>
      </c>
      <c r="P27" s="137"/>
      <c r="Q27" s="85">
        <f t="shared" si="2"/>
        <v>0</v>
      </c>
      <c r="R27" s="137"/>
      <c r="S27" s="85">
        <f t="shared" si="3"/>
        <v>0</v>
      </c>
      <c r="T27" s="137"/>
      <c r="U27" s="85">
        <f t="shared" si="4"/>
        <v>0</v>
      </c>
      <c r="V27" s="137"/>
      <c r="W27" s="85">
        <f t="shared" si="5"/>
        <v>0</v>
      </c>
      <c r="X27" s="137"/>
      <c r="Y27" s="85">
        <f t="shared" si="6"/>
        <v>0</v>
      </c>
      <c r="Z27" s="137"/>
      <c r="AA27" s="85">
        <f t="shared" si="7"/>
        <v>0</v>
      </c>
      <c r="AB27" s="137"/>
      <c r="AC27" s="85">
        <f t="shared" si="8"/>
        <v>0</v>
      </c>
      <c r="AD27" s="137"/>
      <c r="AE27" s="85">
        <f t="shared" si="9"/>
        <v>0</v>
      </c>
      <c r="AF27" s="137"/>
      <c r="AG27" s="85">
        <f t="shared" si="10"/>
        <v>0</v>
      </c>
      <c r="AH27" s="137"/>
      <c r="AI27" s="85">
        <f t="shared" si="11"/>
        <v>0</v>
      </c>
      <c r="AJ27" s="137"/>
      <c r="AK27" s="85">
        <f t="shared" si="12"/>
        <v>0</v>
      </c>
      <c r="AM27" s="53">
        <f t="shared" si="14"/>
        <v>1.1999999999999998E-77</v>
      </c>
      <c r="AN27" s="53">
        <f t="shared" si="15"/>
        <v>0</v>
      </c>
    </row>
    <row r="28" spans="1:40" ht="12.75">
      <c r="A28" s="23"/>
      <c r="B28" s="8"/>
      <c r="C28" s="138">
        <v>1E-39</v>
      </c>
      <c r="D28" s="138">
        <v>1E-39</v>
      </c>
      <c r="E28" s="16">
        <f t="shared" si="16"/>
        <v>0</v>
      </c>
      <c r="F28" s="17">
        <f t="shared" si="17"/>
        <v>1.1999999999999998E-77</v>
      </c>
      <c r="G28" s="133"/>
      <c r="H28" s="135"/>
      <c r="I28" s="85">
        <f t="shared" si="13"/>
        <v>0</v>
      </c>
      <c r="J28" s="137"/>
      <c r="K28" s="85">
        <f t="shared" si="13"/>
        <v>0</v>
      </c>
      <c r="L28" s="137"/>
      <c r="M28" s="85">
        <f t="shared" si="0"/>
        <v>0</v>
      </c>
      <c r="N28" s="137"/>
      <c r="O28" s="85">
        <f t="shared" si="1"/>
        <v>0</v>
      </c>
      <c r="P28" s="137"/>
      <c r="Q28" s="85">
        <f t="shared" si="2"/>
        <v>0</v>
      </c>
      <c r="R28" s="137"/>
      <c r="S28" s="85">
        <f t="shared" si="3"/>
        <v>0</v>
      </c>
      <c r="T28" s="137"/>
      <c r="U28" s="85">
        <f t="shared" si="4"/>
        <v>0</v>
      </c>
      <c r="V28" s="137"/>
      <c r="W28" s="85">
        <f t="shared" si="5"/>
        <v>0</v>
      </c>
      <c r="X28" s="137"/>
      <c r="Y28" s="85">
        <f t="shared" si="6"/>
        <v>0</v>
      </c>
      <c r="Z28" s="137"/>
      <c r="AA28" s="85">
        <f t="shared" si="7"/>
        <v>0</v>
      </c>
      <c r="AB28" s="137"/>
      <c r="AC28" s="85">
        <f t="shared" si="8"/>
        <v>0</v>
      </c>
      <c r="AD28" s="137"/>
      <c r="AE28" s="85">
        <f t="shared" si="9"/>
        <v>0</v>
      </c>
      <c r="AF28" s="137"/>
      <c r="AG28" s="85">
        <f t="shared" si="10"/>
        <v>0</v>
      </c>
      <c r="AH28" s="137"/>
      <c r="AI28" s="85">
        <f t="shared" si="11"/>
        <v>0</v>
      </c>
      <c r="AJ28" s="137"/>
      <c r="AK28" s="85">
        <f t="shared" si="12"/>
        <v>0</v>
      </c>
      <c r="AM28" s="53">
        <f t="shared" si="14"/>
        <v>1.1999999999999998E-77</v>
      </c>
      <c r="AN28" s="53">
        <f t="shared" si="15"/>
        <v>0</v>
      </c>
    </row>
    <row r="29" spans="1:40" ht="12.75">
      <c r="A29" s="23"/>
      <c r="B29" s="8"/>
      <c r="C29" s="138">
        <v>1E-39</v>
      </c>
      <c r="D29" s="138">
        <v>1E-39</v>
      </c>
      <c r="E29" s="16">
        <f t="shared" si="16"/>
        <v>0</v>
      </c>
      <c r="F29" s="17">
        <f t="shared" si="17"/>
        <v>1.1999999999999998E-77</v>
      </c>
      <c r="G29" s="133"/>
      <c r="H29" s="135"/>
      <c r="I29" s="85">
        <f t="shared" si="13"/>
        <v>0</v>
      </c>
      <c r="J29" s="137"/>
      <c r="K29" s="85">
        <f t="shared" si="13"/>
        <v>0</v>
      </c>
      <c r="L29" s="137"/>
      <c r="M29" s="85">
        <f t="shared" si="0"/>
        <v>0</v>
      </c>
      <c r="N29" s="137"/>
      <c r="O29" s="85">
        <f t="shared" si="1"/>
        <v>0</v>
      </c>
      <c r="P29" s="137"/>
      <c r="Q29" s="85">
        <f t="shared" si="2"/>
        <v>0</v>
      </c>
      <c r="R29" s="137"/>
      <c r="S29" s="85">
        <f t="shared" si="3"/>
        <v>0</v>
      </c>
      <c r="T29" s="137"/>
      <c r="U29" s="85">
        <f t="shared" si="4"/>
        <v>0</v>
      </c>
      <c r="V29" s="137"/>
      <c r="W29" s="85">
        <f t="shared" si="5"/>
        <v>0</v>
      </c>
      <c r="X29" s="137"/>
      <c r="Y29" s="85">
        <f t="shared" si="6"/>
        <v>0</v>
      </c>
      <c r="Z29" s="137"/>
      <c r="AA29" s="85">
        <f t="shared" si="7"/>
        <v>0</v>
      </c>
      <c r="AB29" s="137"/>
      <c r="AC29" s="85">
        <f t="shared" si="8"/>
        <v>0</v>
      </c>
      <c r="AD29" s="137"/>
      <c r="AE29" s="85">
        <f t="shared" si="9"/>
        <v>0</v>
      </c>
      <c r="AF29" s="137"/>
      <c r="AG29" s="85">
        <f t="shared" si="10"/>
        <v>0</v>
      </c>
      <c r="AH29" s="137"/>
      <c r="AI29" s="85">
        <f t="shared" si="11"/>
        <v>0</v>
      </c>
      <c r="AJ29" s="137"/>
      <c r="AK29" s="85">
        <f t="shared" si="12"/>
        <v>0</v>
      </c>
      <c r="AM29" s="53">
        <f t="shared" si="14"/>
        <v>1.1999999999999998E-77</v>
      </c>
      <c r="AN29" s="53">
        <f t="shared" si="15"/>
        <v>0</v>
      </c>
    </row>
    <row r="30" spans="1:40" ht="12.75">
      <c r="A30" s="23"/>
      <c r="B30" s="8"/>
      <c r="C30" s="138">
        <v>1E-39</v>
      </c>
      <c r="D30" s="138">
        <v>1E-39</v>
      </c>
      <c r="E30" s="16">
        <f t="shared" si="16"/>
        <v>0</v>
      </c>
      <c r="F30" s="17">
        <f t="shared" si="17"/>
        <v>1.1999999999999998E-77</v>
      </c>
      <c r="G30" s="133"/>
      <c r="H30" s="135"/>
      <c r="I30" s="85">
        <f t="shared" si="13"/>
        <v>0</v>
      </c>
      <c r="J30" s="137"/>
      <c r="K30" s="85">
        <f t="shared" si="13"/>
        <v>0</v>
      </c>
      <c r="L30" s="137"/>
      <c r="M30" s="85">
        <f t="shared" si="0"/>
        <v>0</v>
      </c>
      <c r="N30" s="137"/>
      <c r="O30" s="85">
        <f t="shared" si="1"/>
        <v>0</v>
      </c>
      <c r="P30" s="137"/>
      <c r="Q30" s="85">
        <f t="shared" si="2"/>
        <v>0</v>
      </c>
      <c r="R30" s="137"/>
      <c r="S30" s="85">
        <f t="shared" si="3"/>
        <v>0</v>
      </c>
      <c r="T30" s="137"/>
      <c r="U30" s="85">
        <f t="shared" si="4"/>
        <v>0</v>
      </c>
      <c r="V30" s="137"/>
      <c r="W30" s="85">
        <f t="shared" si="5"/>
        <v>0</v>
      </c>
      <c r="X30" s="137"/>
      <c r="Y30" s="85">
        <f t="shared" si="6"/>
        <v>0</v>
      </c>
      <c r="Z30" s="137"/>
      <c r="AA30" s="85">
        <f t="shared" si="7"/>
        <v>0</v>
      </c>
      <c r="AB30" s="137"/>
      <c r="AC30" s="85">
        <f t="shared" si="8"/>
        <v>0</v>
      </c>
      <c r="AD30" s="137"/>
      <c r="AE30" s="85">
        <f t="shared" si="9"/>
        <v>0</v>
      </c>
      <c r="AF30" s="137"/>
      <c r="AG30" s="85">
        <f t="shared" si="10"/>
        <v>0</v>
      </c>
      <c r="AH30" s="137"/>
      <c r="AI30" s="85">
        <f t="shared" si="11"/>
        <v>0</v>
      </c>
      <c r="AJ30" s="137"/>
      <c r="AK30" s="85">
        <f t="shared" si="12"/>
        <v>0</v>
      </c>
      <c r="AM30" s="53">
        <f t="shared" si="14"/>
        <v>1.1999999999999998E-77</v>
      </c>
      <c r="AN30" s="53">
        <f t="shared" si="15"/>
        <v>0</v>
      </c>
    </row>
    <row r="31" spans="1:40" ht="12.75">
      <c r="A31" s="23"/>
      <c r="B31" s="8"/>
      <c r="C31" s="138">
        <v>1E-39</v>
      </c>
      <c r="D31" s="138">
        <v>1E-39</v>
      </c>
      <c r="E31" s="16">
        <f t="shared" si="16"/>
        <v>0</v>
      </c>
      <c r="F31" s="17">
        <f t="shared" si="17"/>
        <v>1.1999999999999998E-77</v>
      </c>
      <c r="G31" s="133"/>
      <c r="H31" s="135"/>
      <c r="I31" s="85">
        <f t="shared" si="13"/>
        <v>0</v>
      </c>
      <c r="J31" s="137"/>
      <c r="K31" s="85">
        <f t="shared" si="13"/>
        <v>0</v>
      </c>
      <c r="L31" s="137"/>
      <c r="M31" s="85">
        <f t="shared" si="0"/>
        <v>0</v>
      </c>
      <c r="N31" s="137"/>
      <c r="O31" s="85">
        <f t="shared" si="1"/>
        <v>0</v>
      </c>
      <c r="P31" s="137"/>
      <c r="Q31" s="85">
        <f t="shared" si="2"/>
        <v>0</v>
      </c>
      <c r="R31" s="137"/>
      <c r="S31" s="85">
        <f t="shared" si="3"/>
        <v>0</v>
      </c>
      <c r="T31" s="137"/>
      <c r="U31" s="85">
        <f t="shared" si="4"/>
        <v>0</v>
      </c>
      <c r="V31" s="137"/>
      <c r="W31" s="85">
        <f t="shared" si="5"/>
        <v>0</v>
      </c>
      <c r="X31" s="137"/>
      <c r="Y31" s="85">
        <f t="shared" si="6"/>
        <v>0</v>
      </c>
      <c r="Z31" s="137"/>
      <c r="AA31" s="85">
        <f t="shared" si="7"/>
        <v>0</v>
      </c>
      <c r="AB31" s="137"/>
      <c r="AC31" s="85">
        <f t="shared" si="8"/>
        <v>0</v>
      </c>
      <c r="AD31" s="137"/>
      <c r="AE31" s="85">
        <f t="shared" si="9"/>
        <v>0</v>
      </c>
      <c r="AF31" s="137"/>
      <c r="AG31" s="85">
        <f t="shared" si="10"/>
        <v>0</v>
      </c>
      <c r="AH31" s="137"/>
      <c r="AI31" s="85">
        <f t="shared" si="11"/>
        <v>0</v>
      </c>
      <c r="AJ31" s="137"/>
      <c r="AK31" s="85">
        <f t="shared" si="12"/>
        <v>0</v>
      </c>
      <c r="AM31" s="53">
        <f t="shared" si="14"/>
        <v>1.1999999999999998E-77</v>
      </c>
      <c r="AN31" s="53">
        <f t="shared" si="15"/>
        <v>0</v>
      </c>
    </row>
    <row r="32" spans="1:40" ht="12.75">
      <c r="A32" s="23"/>
      <c r="B32" s="8"/>
      <c r="C32" s="138">
        <v>1E-39</v>
      </c>
      <c r="D32" s="138">
        <v>1E-39</v>
      </c>
      <c r="E32" s="16">
        <f t="shared" si="16"/>
        <v>0</v>
      </c>
      <c r="F32" s="17">
        <f t="shared" si="17"/>
        <v>1.1999999999999998E-77</v>
      </c>
      <c r="G32" s="133"/>
      <c r="H32" s="135"/>
      <c r="I32" s="85">
        <f t="shared" si="13"/>
        <v>0</v>
      </c>
      <c r="J32" s="137"/>
      <c r="K32" s="85">
        <f t="shared" si="13"/>
        <v>0</v>
      </c>
      <c r="L32" s="137"/>
      <c r="M32" s="85">
        <f t="shared" si="0"/>
        <v>0</v>
      </c>
      <c r="N32" s="137"/>
      <c r="O32" s="85">
        <f t="shared" si="1"/>
        <v>0</v>
      </c>
      <c r="P32" s="137"/>
      <c r="Q32" s="85">
        <f t="shared" si="2"/>
        <v>0</v>
      </c>
      <c r="R32" s="137"/>
      <c r="S32" s="85">
        <f t="shared" si="3"/>
        <v>0</v>
      </c>
      <c r="T32" s="137"/>
      <c r="U32" s="85">
        <f t="shared" si="4"/>
        <v>0</v>
      </c>
      <c r="V32" s="137"/>
      <c r="W32" s="85">
        <f t="shared" si="5"/>
        <v>0</v>
      </c>
      <c r="X32" s="137"/>
      <c r="Y32" s="85">
        <f t="shared" si="6"/>
        <v>0</v>
      </c>
      <c r="Z32" s="137"/>
      <c r="AA32" s="85">
        <f t="shared" si="7"/>
        <v>0</v>
      </c>
      <c r="AB32" s="137"/>
      <c r="AC32" s="85">
        <f t="shared" si="8"/>
        <v>0</v>
      </c>
      <c r="AD32" s="137"/>
      <c r="AE32" s="85">
        <f t="shared" si="9"/>
        <v>0</v>
      </c>
      <c r="AF32" s="137"/>
      <c r="AG32" s="85">
        <f t="shared" si="10"/>
        <v>0</v>
      </c>
      <c r="AH32" s="137"/>
      <c r="AI32" s="85">
        <f t="shared" si="11"/>
        <v>0</v>
      </c>
      <c r="AJ32" s="137"/>
      <c r="AK32" s="85">
        <f t="shared" si="12"/>
        <v>0</v>
      </c>
      <c r="AM32" s="53">
        <f t="shared" si="14"/>
        <v>1.1999999999999998E-77</v>
      </c>
      <c r="AN32" s="53">
        <f t="shared" si="15"/>
        <v>0</v>
      </c>
    </row>
    <row r="33" spans="1:40" ht="12.75">
      <c r="A33" s="23"/>
      <c r="B33" s="8"/>
      <c r="C33" s="138">
        <v>1E-39</v>
      </c>
      <c r="D33" s="138">
        <v>1E-39</v>
      </c>
      <c r="E33" s="16">
        <f t="shared" si="16"/>
        <v>0</v>
      </c>
      <c r="F33" s="17">
        <f t="shared" si="17"/>
        <v>1.1999999999999998E-77</v>
      </c>
      <c r="G33" s="133"/>
      <c r="H33" s="135"/>
      <c r="I33" s="85">
        <f t="shared" si="13"/>
        <v>0</v>
      </c>
      <c r="J33" s="137"/>
      <c r="K33" s="85">
        <f t="shared" si="13"/>
        <v>0</v>
      </c>
      <c r="L33" s="137"/>
      <c r="M33" s="85">
        <f t="shared" si="0"/>
        <v>0</v>
      </c>
      <c r="N33" s="137"/>
      <c r="O33" s="85">
        <f t="shared" si="1"/>
        <v>0</v>
      </c>
      <c r="P33" s="137"/>
      <c r="Q33" s="85">
        <f t="shared" si="2"/>
        <v>0</v>
      </c>
      <c r="R33" s="137"/>
      <c r="S33" s="85">
        <f t="shared" si="3"/>
        <v>0</v>
      </c>
      <c r="T33" s="137"/>
      <c r="U33" s="85">
        <f t="shared" si="4"/>
        <v>0</v>
      </c>
      <c r="V33" s="137"/>
      <c r="W33" s="85">
        <f t="shared" si="5"/>
        <v>0</v>
      </c>
      <c r="X33" s="137"/>
      <c r="Y33" s="85">
        <f t="shared" si="6"/>
        <v>0</v>
      </c>
      <c r="Z33" s="137"/>
      <c r="AA33" s="85">
        <f t="shared" si="7"/>
        <v>0</v>
      </c>
      <c r="AB33" s="137"/>
      <c r="AC33" s="85">
        <f t="shared" si="8"/>
        <v>0</v>
      </c>
      <c r="AD33" s="137"/>
      <c r="AE33" s="85">
        <f t="shared" si="9"/>
        <v>0</v>
      </c>
      <c r="AF33" s="137"/>
      <c r="AG33" s="85">
        <f t="shared" si="10"/>
        <v>0</v>
      </c>
      <c r="AH33" s="137"/>
      <c r="AI33" s="85">
        <f t="shared" si="11"/>
        <v>0</v>
      </c>
      <c r="AJ33" s="137"/>
      <c r="AK33" s="85">
        <f t="shared" si="12"/>
        <v>0</v>
      </c>
      <c r="AM33" s="53">
        <f t="shared" si="14"/>
        <v>1.1999999999999998E-77</v>
      </c>
      <c r="AN33" s="53">
        <f t="shared" si="15"/>
        <v>0</v>
      </c>
    </row>
    <row r="34" spans="1:40" ht="12.75">
      <c r="A34" s="23"/>
      <c r="B34" s="8"/>
      <c r="C34" s="138">
        <v>1E-39</v>
      </c>
      <c r="D34" s="138">
        <v>1E-39</v>
      </c>
      <c r="E34" s="16">
        <f t="shared" si="16"/>
        <v>0</v>
      </c>
      <c r="F34" s="17">
        <f t="shared" si="17"/>
        <v>1.1999999999999998E-77</v>
      </c>
      <c r="G34" s="133"/>
      <c r="H34" s="135"/>
      <c r="I34" s="85">
        <f t="shared" si="13"/>
        <v>0</v>
      </c>
      <c r="J34" s="137"/>
      <c r="K34" s="85">
        <f t="shared" si="13"/>
        <v>0</v>
      </c>
      <c r="L34" s="137"/>
      <c r="M34" s="85">
        <f t="shared" si="0"/>
        <v>0</v>
      </c>
      <c r="N34" s="137"/>
      <c r="O34" s="85">
        <f t="shared" si="1"/>
        <v>0</v>
      </c>
      <c r="P34" s="137"/>
      <c r="Q34" s="85">
        <f t="shared" si="2"/>
        <v>0</v>
      </c>
      <c r="R34" s="137"/>
      <c r="S34" s="85">
        <f t="shared" si="3"/>
        <v>0</v>
      </c>
      <c r="T34" s="137"/>
      <c r="U34" s="85">
        <f t="shared" si="4"/>
        <v>0</v>
      </c>
      <c r="V34" s="137"/>
      <c r="W34" s="85">
        <f t="shared" si="5"/>
        <v>0</v>
      </c>
      <c r="X34" s="137"/>
      <c r="Y34" s="85">
        <f t="shared" si="6"/>
        <v>0</v>
      </c>
      <c r="Z34" s="137"/>
      <c r="AA34" s="85">
        <f t="shared" si="7"/>
        <v>0</v>
      </c>
      <c r="AB34" s="137"/>
      <c r="AC34" s="85">
        <f t="shared" si="8"/>
        <v>0</v>
      </c>
      <c r="AD34" s="137"/>
      <c r="AE34" s="85">
        <f t="shared" si="9"/>
        <v>0</v>
      </c>
      <c r="AF34" s="137"/>
      <c r="AG34" s="85">
        <f t="shared" si="10"/>
        <v>0</v>
      </c>
      <c r="AH34" s="137"/>
      <c r="AI34" s="85">
        <f t="shared" si="11"/>
        <v>0</v>
      </c>
      <c r="AJ34" s="137"/>
      <c r="AK34" s="85">
        <f t="shared" si="12"/>
        <v>0</v>
      </c>
      <c r="AM34" s="53">
        <f t="shared" si="14"/>
        <v>1.1999999999999998E-77</v>
      </c>
      <c r="AN34" s="53">
        <f t="shared" si="15"/>
        <v>0</v>
      </c>
    </row>
    <row r="35" spans="1:40" ht="12.75">
      <c r="A35" s="23"/>
      <c r="B35" s="8"/>
      <c r="C35" s="138">
        <v>1E-39</v>
      </c>
      <c r="D35" s="138">
        <v>1E-39</v>
      </c>
      <c r="E35" s="16">
        <f t="shared" si="16"/>
        <v>0</v>
      </c>
      <c r="F35" s="17">
        <f t="shared" si="17"/>
        <v>1.1999999999999998E-77</v>
      </c>
      <c r="G35" s="133"/>
      <c r="H35" s="135"/>
      <c r="I35" s="85">
        <f t="shared" si="13"/>
        <v>0</v>
      </c>
      <c r="J35" s="137"/>
      <c r="K35" s="85">
        <f t="shared" si="13"/>
        <v>0</v>
      </c>
      <c r="L35" s="137"/>
      <c r="M35" s="85">
        <f t="shared" si="0"/>
        <v>0</v>
      </c>
      <c r="N35" s="137"/>
      <c r="O35" s="85">
        <f t="shared" si="1"/>
        <v>0</v>
      </c>
      <c r="P35" s="137"/>
      <c r="Q35" s="85">
        <f t="shared" si="2"/>
        <v>0</v>
      </c>
      <c r="R35" s="137"/>
      <c r="S35" s="85">
        <f t="shared" si="3"/>
        <v>0</v>
      </c>
      <c r="T35" s="137"/>
      <c r="U35" s="85">
        <f t="shared" si="4"/>
        <v>0</v>
      </c>
      <c r="V35" s="137"/>
      <c r="W35" s="85">
        <f t="shared" si="5"/>
        <v>0</v>
      </c>
      <c r="X35" s="137"/>
      <c r="Y35" s="85">
        <f t="shared" si="6"/>
        <v>0</v>
      </c>
      <c r="Z35" s="137"/>
      <c r="AA35" s="85">
        <f t="shared" si="7"/>
        <v>0</v>
      </c>
      <c r="AB35" s="137"/>
      <c r="AC35" s="85">
        <f t="shared" si="8"/>
        <v>0</v>
      </c>
      <c r="AD35" s="137"/>
      <c r="AE35" s="85">
        <f t="shared" si="9"/>
        <v>0</v>
      </c>
      <c r="AF35" s="137"/>
      <c r="AG35" s="85">
        <f t="shared" si="10"/>
        <v>0</v>
      </c>
      <c r="AH35" s="137"/>
      <c r="AI35" s="85">
        <f t="shared" si="11"/>
        <v>0</v>
      </c>
      <c r="AJ35" s="137"/>
      <c r="AK35" s="85">
        <f t="shared" si="12"/>
        <v>0</v>
      </c>
      <c r="AM35" s="53">
        <f t="shared" si="14"/>
        <v>1.1999999999999998E-77</v>
      </c>
      <c r="AN35" s="53">
        <f t="shared" si="15"/>
        <v>0</v>
      </c>
    </row>
    <row r="36" spans="1:40" ht="12.75">
      <c r="A36" s="23"/>
      <c r="B36" s="8"/>
      <c r="C36" s="138">
        <v>1E-39</v>
      </c>
      <c r="D36" s="138">
        <v>1E-39</v>
      </c>
      <c r="E36" s="16">
        <f t="shared" si="16"/>
        <v>0</v>
      </c>
      <c r="F36" s="17">
        <f t="shared" si="17"/>
        <v>1.1999999999999998E-77</v>
      </c>
      <c r="G36" s="133"/>
      <c r="H36" s="135"/>
      <c r="I36" s="85">
        <f t="shared" si="13"/>
        <v>0</v>
      </c>
      <c r="J36" s="137"/>
      <c r="K36" s="85">
        <f t="shared" si="13"/>
        <v>0</v>
      </c>
      <c r="L36" s="137"/>
      <c r="M36" s="85">
        <f t="shared" si="0"/>
        <v>0</v>
      </c>
      <c r="N36" s="137"/>
      <c r="O36" s="85">
        <f t="shared" si="1"/>
        <v>0</v>
      </c>
      <c r="P36" s="137"/>
      <c r="Q36" s="85">
        <f t="shared" si="2"/>
        <v>0</v>
      </c>
      <c r="R36" s="137"/>
      <c r="S36" s="85">
        <f t="shared" si="3"/>
        <v>0</v>
      </c>
      <c r="T36" s="137"/>
      <c r="U36" s="85">
        <f t="shared" si="4"/>
        <v>0</v>
      </c>
      <c r="V36" s="137"/>
      <c r="W36" s="85">
        <f t="shared" si="5"/>
        <v>0</v>
      </c>
      <c r="X36" s="137"/>
      <c r="Y36" s="85">
        <f t="shared" si="6"/>
        <v>0</v>
      </c>
      <c r="Z36" s="137"/>
      <c r="AA36" s="85">
        <f t="shared" si="7"/>
        <v>0</v>
      </c>
      <c r="AB36" s="137"/>
      <c r="AC36" s="85">
        <f t="shared" si="8"/>
        <v>0</v>
      </c>
      <c r="AD36" s="137"/>
      <c r="AE36" s="85">
        <f t="shared" si="9"/>
        <v>0</v>
      </c>
      <c r="AF36" s="137"/>
      <c r="AG36" s="85">
        <f t="shared" si="10"/>
        <v>0</v>
      </c>
      <c r="AH36" s="137"/>
      <c r="AI36" s="85">
        <f t="shared" si="11"/>
        <v>0</v>
      </c>
      <c r="AJ36" s="137"/>
      <c r="AK36" s="85">
        <f t="shared" si="12"/>
        <v>0</v>
      </c>
      <c r="AM36" s="53">
        <f t="shared" si="14"/>
        <v>1.1999999999999998E-77</v>
      </c>
      <c r="AN36" s="53">
        <f t="shared" si="15"/>
        <v>0</v>
      </c>
    </row>
    <row r="37" spans="1:40" ht="12.75">
      <c r="A37" s="23"/>
      <c r="B37" s="8"/>
      <c r="C37" s="138">
        <v>1E-39</v>
      </c>
      <c r="D37" s="138">
        <v>1E-39</v>
      </c>
      <c r="E37" s="16">
        <f t="shared" si="16"/>
        <v>0</v>
      </c>
      <c r="F37" s="17">
        <f t="shared" si="17"/>
        <v>1.1999999999999998E-77</v>
      </c>
      <c r="G37" s="133"/>
      <c r="H37" s="135"/>
      <c r="I37" s="85">
        <f t="shared" si="13"/>
        <v>0</v>
      </c>
      <c r="J37" s="137"/>
      <c r="K37" s="85">
        <f t="shared" si="13"/>
        <v>0</v>
      </c>
      <c r="L37" s="137"/>
      <c r="M37" s="85">
        <f t="shared" si="0"/>
        <v>0</v>
      </c>
      <c r="N37" s="137"/>
      <c r="O37" s="85">
        <f t="shared" si="1"/>
        <v>0</v>
      </c>
      <c r="P37" s="137"/>
      <c r="Q37" s="85">
        <f t="shared" si="2"/>
        <v>0</v>
      </c>
      <c r="R37" s="137"/>
      <c r="S37" s="85">
        <f t="shared" si="3"/>
        <v>0</v>
      </c>
      <c r="T37" s="137"/>
      <c r="U37" s="85">
        <f t="shared" si="4"/>
        <v>0</v>
      </c>
      <c r="V37" s="137"/>
      <c r="W37" s="85">
        <f t="shared" si="5"/>
        <v>0</v>
      </c>
      <c r="X37" s="137"/>
      <c r="Y37" s="85">
        <f t="shared" si="6"/>
        <v>0</v>
      </c>
      <c r="Z37" s="137"/>
      <c r="AA37" s="85">
        <f t="shared" si="7"/>
        <v>0</v>
      </c>
      <c r="AB37" s="137"/>
      <c r="AC37" s="85">
        <f t="shared" si="8"/>
        <v>0</v>
      </c>
      <c r="AD37" s="137"/>
      <c r="AE37" s="85">
        <f t="shared" si="9"/>
        <v>0</v>
      </c>
      <c r="AF37" s="137"/>
      <c r="AG37" s="85">
        <f t="shared" si="10"/>
        <v>0</v>
      </c>
      <c r="AH37" s="137"/>
      <c r="AI37" s="85">
        <f t="shared" si="11"/>
        <v>0</v>
      </c>
      <c r="AJ37" s="137"/>
      <c r="AK37" s="85">
        <f t="shared" si="12"/>
        <v>0</v>
      </c>
      <c r="AM37" s="53">
        <f t="shared" si="14"/>
        <v>1.1999999999999998E-77</v>
      </c>
      <c r="AN37" s="53">
        <f t="shared" si="15"/>
        <v>0</v>
      </c>
    </row>
    <row r="38" spans="1:40" ht="12.75">
      <c r="A38" s="23"/>
      <c r="B38" s="8"/>
      <c r="C38" s="138">
        <v>1E-39</v>
      </c>
      <c r="D38" s="138">
        <v>1E-39</v>
      </c>
      <c r="E38" s="16">
        <f t="shared" si="16"/>
        <v>0</v>
      </c>
      <c r="F38" s="17">
        <f t="shared" si="17"/>
        <v>1.1999999999999998E-77</v>
      </c>
      <c r="G38" s="133"/>
      <c r="H38" s="135"/>
      <c r="I38" s="85">
        <f t="shared" si="13"/>
        <v>0</v>
      </c>
      <c r="J38" s="137"/>
      <c r="K38" s="85">
        <f t="shared" si="13"/>
        <v>0</v>
      </c>
      <c r="L38" s="137"/>
      <c r="M38" s="85">
        <f t="shared" si="0"/>
        <v>0</v>
      </c>
      <c r="N38" s="137"/>
      <c r="O38" s="85">
        <f t="shared" si="1"/>
        <v>0</v>
      </c>
      <c r="P38" s="137"/>
      <c r="Q38" s="85">
        <f t="shared" si="2"/>
        <v>0</v>
      </c>
      <c r="R38" s="137"/>
      <c r="S38" s="85">
        <f t="shared" si="3"/>
        <v>0</v>
      </c>
      <c r="T38" s="137"/>
      <c r="U38" s="85">
        <f t="shared" si="4"/>
        <v>0</v>
      </c>
      <c r="V38" s="137"/>
      <c r="W38" s="85">
        <f t="shared" si="5"/>
        <v>0</v>
      </c>
      <c r="X38" s="137"/>
      <c r="Y38" s="85">
        <f t="shared" si="6"/>
        <v>0</v>
      </c>
      <c r="Z38" s="137"/>
      <c r="AA38" s="85">
        <f t="shared" si="7"/>
        <v>0</v>
      </c>
      <c r="AB38" s="137"/>
      <c r="AC38" s="85">
        <f t="shared" si="8"/>
        <v>0</v>
      </c>
      <c r="AD38" s="137"/>
      <c r="AE38" s="85">
        <f t="shared" si="9"/>
        <v>0</v>
      </c>
      <c r="AF38" s="137"/>
      <c r="AG38" s="85">
        <f t="shared" si="10"/>
        <v>0</v>
      </c>
      <c r="AH38" s="137"/>
      <c r="AI38" s="85">
        <f t="shared" si="11"/>
        <v>0</v>
      </c>
      <c r="AJ38" s="137"/>
      <c r="AK38" s="85">
        <f t="shared" si="12"/>
        <v>0</v>
      </c>
      <c r="AM38" s="53">
        <f t="shared" si="14"/>
        <v>1.1999999999999998E-77</v>
      </c>
      <c r="AN38" s="53">
        <f t="shared" si="15"/>
        <v>0</v>
      </c>
    </row>
    <row r="39" spans="1:40" ht="12.75">
      <c r="A39" s="23"/>
      <c r="B39" s="8"/>
      <c r="C39" s="138">
        <v>1E-39</v>
      </c>
      <c r="D39" s="138">
        <v>1E-39</v>
      </c>
      <c r="E39" s="16">
        <f t="shared" si="16"/>
        <v>0</v>
      </c>
      <c r="F39" s="17">
        <f t="shared" si="17"/>
        <v>1.1999999999999998E-77</v>
      </c>
      <c r="G39" s="133"/>
      <c r="H39" s="135"/>
      <c r="I39" s="85">
        <f t="shared" si="13"/>
        <v>0</v>
      </c>
      <c r="J39" s="137"/>
      <c r="K39" s="85">
        <f t="shared" si="13"/>
        <v>0</v>
      </c>
      <c r="L39" s="137"/>
      <c r="M39" s="85">
        <f t="shared" si="0"/>
        <v>0</v>
      </c>
      <c r="N39" s="137"/>
      <c r="O39" s="85">
        <f t="shared" si="1"/>
        <v>0</v>
      </c>
      <c r="P39" s="137"/>
      <c r="Q39" s="85">
        <f t="shared" si="2"/>
        <v>0</v>
      </c>
      <c r="R39" s="137"/>
      <c r="S39" s="85">
        <f t="shared" si="3"/>
        <v>0</v>
      </c>
      <c r="T39" s="137"/>
      <c r="U39" s="85">
        <f t="shared" si="4"/>
        <v>0</v>
      </c>
      <c r="V39" s="137"/>
      <c r="W39" s="85">
        <f t="shared" si="5"/>
        <v>0</v>
      </c>
      <c r="X39" s="137"/>
      <c r="Y39" s="85">
        <f t="shared" si="6"/>
        <v>0</v>
      </c>
      <c r="Z39" s="137"/>
      <c r="AA39" s="85">
        <f t="shared" si="7"/>
        <v>0</v>
      </c>
      <c r="AB39" s="137"/>
      <c r="AC39" s="85">
        <f t="shared" si="8"/>
        <v>0</v>
      </c>
      <c r="AD39" s="137"/>
      <c r="AE39" s="85">
        <f t="shared" si="9"/>
        <v>0</v>
      </c>
      <c r="AF39" s="137"/>
      <c r="AG39" s="85">
        <f t="shared" si="10"/>
        <v>0</v>
      </c>
      <c r="AH39" s="137"/>
      <c r="AI39" s="85">
        <f t="shared" si="11"/>
        <v>0</v>
      </c>
      <c r="AJ39" s="137"/>
      <c r="AK39" s="85">
        <f t="shared" si="12"/>
        <v>0</v>
      </c>
      <c r="AM39" s="53">
        <f t="shared" si="14"/>
        <v>1.1999999999999998E-77</v>
      </c>
      <c r="AN39" s="53">
        <f t="shared" si="15"/>
        <v>0</v>
      </c>
    </row>
    <row r="40" spans="1:40" ht="12.75">
      <c r="A40" s="23"/>
      <c r="B40" s="8"/>
      <c r="C40" s="138">
        <v>1E-39</v>
      </c>
      <c r="D40" s="138">
        <v>1E-39</v>
      </c>
      <c r="E40" s="16">
        <f t="shared" si="16"/>
        <v>0</v>
      </c>
      <c r="F40" s="17">
        <f t="shared" si="17"/>
        <v>1.1999999999999998E-77</v>
      </c>
      <c r="G40" s="133"/>
      <c r="H40" s="135"/>
      <c r="I40" s="85">
        <f t="shared" si="13"/>
        <v>0</v>
      </c>
      <c r="J40" s="137"/>
      <c r="K40" s="85">
        <f t="shared" si="13"/>
        <v>0</v>
      </c>
      <c r="L40" s="137"/>
      <c r="M40" s="85">
        <f t="shared" si="0"/>
        <v>0</v>
      </c>
      <c r="N40" s="137"/>
      <c r="O40" s="85">
        <f t="shared" si="1"/>
        <v>0</v>
      </c>
      <c r="P40" s="137"/>
      <c r="Q40" s="85">
        <f t="shared" si="2"/>
        <v>0</v>
      </c>
      <c r="R40" s="137"/>
      <c r="S40" s="85">
        <f t="shared" si="3"/>
        <v>0</v>
      </c>
      <c r="T40" s="137"/>
      <c r="U40" s="85">
        <f t="shared" si="4"/>
        <v>0</v>
      </c>
      <c r="V40" s="137"/>
      <c r="W40" s="85">
        <f t="shared" si="5"/>
        <v>0</v>
      </c>
      <c r="X40" s="137"/>
      <c r="Y40" s="85">
        <f t="shared" si="6"/>
        <v>0</v>
      </c>
      <c r="Z40" s="137"/>
      <c r="AA40" s="85">
        <f t="shared" si="7"/>
        <v>0</v>
      </c>
      <c r="AB40" s="137"/>
      <c r="AC40" s="85">
        <f t="shared" si="8"/>
        <v>0</v>
      </c>
      <c r="AD40" s="137"/>
      <c r="AE40" s="85">
        <f t="shared" si="9"/>
        <v>0</v>
      </c>
      <c r="AF40" s="137"/>
      <c r="AG40" s="85">
        <f t="shared" si="10"/>
        <v>0</v>
      </c>
      <c r="AH40" s="137"/>
      <c r="AI40" s="85">
        <f t="shared" si="11"/>
        <v>0</v>
      </c>
      <c r="AJ40" s="137"/>
      <c r="AK40" s="85">
        <f t="shared" si="12"/>
        <v>0</v>
      </c>
      <c r="AM40" s="53">
        <f t="shared" si="14"/>
        <v>1.1999999999999998E-77</v>
      </c>
      <c r="AN40" s="53">
        <f t="shared" si="15"/>
        <v>0</v>
      </c>
    </row>
    <row r="41" spans="1:40" ht="12.75">
      <c r="A41" s="23"/>
      <c r="B41" s="8"/>
      <c r="C41" s="138">
        <v>1E-39</v>
      </c>
      <c r="D41" s="138">
        <v>1E-39</v>
      </c>
      <c r="E41" s="16">
        <f t="shared" si="16"/>
        <v>0</v>
      </c>
      <c r="F41" s="17">
        <f t="shared" si="17"/>
        <v>1.1999999999999998E-77</v>
      </c>
      <c r="G41" s="133"/>
      <c r="H41" s="135"/>
      <c r="I41" s="85">
        <f t="shared" si="13"/>
        <v>0</v>
      </c>
      <c r="J41" s="137"/>
      <c r="K41" s="85">
        <f t="shared" si="13"/>
        <v>0</v>
      </c>
      <c r="L41" s="137"/>
      <c r="M41" s="85">
        <f t="shared" si="0"/>
        <v>0</v>
      </c>
      <c r="N41" s="137"/>
      <c r="O41" s="85">
        <f t="shared" si="1"/>
        <v>0</v>
      </c>
      <c r="P41" s="137"/>
      <c r="Q41" s="85">
        <f t="shared" si="2"/>
        <v>0</v>
      </c>
      <c r="R41" s="137"/>
      <c r="S41" s="85">
        <f t="shared" si="3"/>
        <v>0</v>
      </c>
      <c r="T41" s="137"/>
      <c r="U41" s="85">
        <f t="shared" si="4"/>
        <v>0</v>
      </c>
      <c r="V41" s="137"/>
      <c r="W41" s="85">
        <f t="shared" si="5"/>
        <v>0</v>
      </c>
      <c r="X41" s="137"/>
      <c r="Y41" s="85">
        <f t="shared" si="6"/>
        <v>0</v>
      </c>
      <c r="Z41" s="137"/>
      <c r="AA41" s="85">
        <f t="shared" si="7"/>
        <v>0</v>
      </c>
      <c r="AB41" s="137"/>
      <c r="AC41" s="85">
        <f t="shared" si="8"/>
        <v>0</v>
      </c>
      <c r="AD41" s="137"/>
      <c r="AE41" s="85">
        <f t="shared" si="9"/>
        <v>0</v>
      </c>
      <c r="AF41" s="137"/>
      <c r="AG41" s="85">
        <f t="shared" si="10"/>
        <v>0</v>
      </c>
      <c r="AH41" s="137"/>
      <c r="AI41" s="85">
        <f t="shared" si="11"/>
        <v>0</v>
      </c>
      <c r="AJ41" s="137"/>
      <c r="AK41" s="85">
        <f t="shared" si="12"/>
        <v>0</v>
      </c>
      <c r="AM41" s="53">
        <f t="shared" si="14"/>
        <v>1.1999999999999998E-77</v>
      </c>
      <c r="AN41" s="53">
        <f t="shared" si="15"/>
        <v>0</v>
      </c>
    </row>
    <row r="42" spans="1:40" ht="12.75">
      <c r="A42" s="23"/>
      <c r="B42" s="8"/>
      <c r="C42" s="138">
        <v>1E-39</v>
      </c>
      <c r="D42" s="138">
        <v>1E-39</v>
      </c>
      <c r="E42" s="16">
        <f t="shared" si="16"/>
        <v>0</v>
      </c>
      <c r="F42" s="17">
        <f t="shared" si="17"/>
        <v>1.1999999999999998E-77</v>
      </c>
      <c r="G42" s="133"/>
      <c r="H42" s="135"/>
      <c r="I42" s="85">
        <f t="shared" si="13"/>
        <v>0</v>
      </c>
      <c r="J42" s="137"/>
      <c r="K42" s="85">
        <f t="shared" si="13"/>
        <v>0</v>
      </c>
      <c r="L42" s="137"/>
      <c r="M42" s="85">
        <f t="shared" si="0"/>
        <v>0</v>
      </c>
      <c r="N42" s="137"/>
      <c r="O42" s="85">
        <f t="shared" si="1"/>
        <v>0</v>
      </c>
      <c r="P42" s="137"/>
      <c r="Q42" s="85">
        <f t="shared" si="2"/>
        <v>0</v>
      </c>
      <c r="R42" s="137"/>
      <c r="S42" s="85">
        <f t="shared" si="3"/>
        <v>0</v>
      </c>
      <c r="T42" s="137"/>
      <c r="U42" s="85">
        <f t="shared" si="4"/>
        <v>0</v>
      </c>
      <c r="V42" s="137"/>
      <c r="W42" s="85">
        <f t="shared" si="5"/>
        <v>0</v>
      </c>
      <c r="X42" s="137"/>
      <c r="Y42" s="85">
        <f t="shared" si="6"/>
        <v>0</v>
      </c>
      <c r="Z42" s="137"/>
      <c r="AA42" s="85">
        <f t="shared" si="7"/>
        <v>0</v>
      </c>
      <c r="AB42" s="137"/>
      <c r="AC42" s="85">
        <f t="shared" si="8"/>
        <v>0</v>
      </c>
      <c r="AD42" s="137"/>
      <c r="AE42" s="85">
        <f t="shared" si="9"/>
        <v>0</v>
      </c>
      <c r="AF42" s="137"/>
      <c r="AG42" s="85">
        <f t="shared" si="10"/>
        <v>0</v>
      </c>
      <c r="AH42" s="137"/>
      <c r="AI42" s="85">
        <f t="shared" si="11"/>
        <v>0</v>
      </c>
      <c r="AJ42" s="137"/>
      <c r="AK42" s="85">
        <f t="shared" si="12"/>
        <v>0</v>
      </c>
      <c r="AM42" s="53">
        <f t="shared" si="14"/>
        <v>1.1999999999999998E-77</v>
      </c>
      <c r="AN42" s="53">
        <f t="shared" si="15"/>
        <v>0</v>
      </c>
    </row>
    <row r="43" spans="1:40" ht="12.75">
      <c r="A43" s="23"/>
      <c r="B43" s="8"/>
      <c r="C43" s="138">
        <v>1E-39</v>
      </c>
      <c r="D43" s="138">
        <v>1E-39</v>
      </c>
      <c r="E43" s="16">
        <f t="shared" si="16"/>
        <v>0</v>
      </c>
      <c r="F43" s="17">
        <f t="shared" si="17"/>
        <v>1.1999999999999998E-77</v>
      </c>
      <c r="G43" s="133"/>
      <c r="H43" s="135"/>
      <c r="I43" s="85">
        <f t="shared" si="13"/>
        <v>0</v>
      </c>
      <c r="J43" s="137"/>
      <c r="K43" s="85">
        <f t="shared" si="13"/>
        <v>0</v>
      </c>
      <c r="L43" s="137"/>
      <c r="M43" s="85">
        <f t="shared" si="0"/>
        <v>0</v>
      </c>
      <c r="N43" s="137"/>
      <c r="O43" s="85">
        <f t="shared" si="1"/>
        <v>0</v>
      </c>
      <c r="P43" s="137"/>
      <c r="Q43" s="85">
        <f t="shared" si="2"/>
        <v>0</v>
      </c>
      <c r="R43" s="137"/>
      <c r="S43" s="85">
        <f t="shared" si="3"/>
        <v>0</v>
      </c>
      <c r="T43" s="137"/>
      <c r="U43" s="85">
        <f t="shared" si="4"/>
        <v>0</v>
      </c>
      <c r="V43" s="137"/>
      <c r="W43" s="85">
        <f t="shared" si="5"/>
        <v>0</v>
      </c>
      <c r="X43" s="137"/>
      <c r="Y43" s="85">
        <f t="shared" si="6"/>
        <v>0</v>
      </c>
      <c r="Z43" s="137"/>
      <c r="AA43" s="85">
        <f t="shared" si="7"/>
        <v>0</v>
      </c>
      <c r="AB43" s="137"/>
      <c r="AC43" s="85">
        <f t="shared" si="8"/>
        <v>0</v>
      </c>
      <c r="AD43" s="137"/>
      <c r="AE43" s="85">
        <f t="shared" si="9"/>
        <v>0</v>
      </c>
      <c r="AF43" s="137"/>
      <c r="AG43" s="85">
        <f t="shared" si="10"/>
        <v>0</v>
      </c>
      <c r="AH43" s="137"/>
      <c r="AI43" s="85">
        <f t="shared" si="11"/>
        <v>0</v>
      </c>
      <c r="AJ43" s="137"/>
      <c r="AK43" s="85">
        <f t="shared" si="12"/>
        <v>0</v>
      </c>
      <c r="AM43" s="53">
        <f t="shared" si="14"/>
        <v>1.1999999999999998E-77</v>
      </c>
      <c r="AN43" s="53">
        <f t="shared" si="15"/>
        <v>0</v>
      </c>
    </row>
    <row r="44" spans="1:40" ht="12.75">
      <c r="A44" s="23"/>
      <c r="B44" s="8"/>
      <c r="C44" s="138">
        <v>1E-39</v>
      </c>
      <c r="D44" s="138">
        <v>1E-39</v>
      </c>
      <c r="E44" s="16">
        <f t="shared" si="16"/>
        <v>0</v>
      </c>
      <c r="F44" s="17">
        <f t="shared" si="17"/>
        <v>1.1999999999999998E-77</v>
      </c>
      <c r="G44" s="133"/>
      <c r="H44" s="135"/>
      <c r="I44" s="85">
        <f t="shared" si="13"/>
        <v>0</v>
      </c>
      <c r="J44" s="137"/>
      <c r="K44" s="85">
        <f t="shared" si="13"/>
        <v>0</v>
      </c>
      <c r="L44" s="137"/>
      <c r="M44" s="85">
        <f t="shared" si="0"/>
        <v>0</v>
      </c>
      <c r="N44" s="137"/>
      <c r="O44" s="85">
        <f t="shared" si="1"/>
        <v>0</v>
      </c>
      <c r="P44" s="137"/>
      <c r="Q44" s="85">
        <f t="shared" si="2"/>
        <v>0</v>
      </c>
      <c r="R44" s="137"/>
      <c r="S44" s="85">
        <f t="shared" si="3"/>
        <v>0</v>
      </c>
      <c r="T44" s="137"/>
      <c r="U44" s="85">
        <f t="shared" si="4"/>
        <v>0</v>
      </c>
      <c r="V44" s="137"/>
      <c r="W44" s="85">
        <f t="shared" si="5"/>
        <v>0</v>
      </c>
      <c r="X44" s="137"/>
      <c r="Y44" s="85">
        <f t="shared" si="6"/>
        <v>0</v>
      </c>
      <c r="Z44" s="137"/>
      <c r="AA44" s="85">
        <f t="shared" si="7"/>
        <v>0</v>
      </c>
      <c r="AB44" s="137"/>
      <c r="AC44" s="85">
        <f t="shared" si="8"/>
        <v>0</v>
      </c>
      <c r="AD44" s="137"/>
      <c r="AE44" s="85">
        <f t="shared" si="9"/>
        <v>0</v>
      </c>
      <c r="AF44" s="137"/>
      <c r="AG44" s="85">
        <f t="shared" si="10"/>
        <v>0</v>
      </c>
      <c r="AH44" s="137"/>
      <c r="AI44" s="85">
        <f t="shared" si="11"/>
        <v>0</v>
      </c>
      <c r="AJ44" s="137"/>
      <c r="AK44" s="85">
        <f t="shared" si="12"/>
        <v>0</v>
      </c>
      <c r="AM44" s="53">
        <f t="shared" si="14"/>
        <v>1.1999999999999998E-77</v>
      </c>
      <c r="AN44" s="53">
        <f t="shared" si="15"/>
        <v>0</v>
      </c>
    </row>
    <row r="45" spans="1:40" ht="12.75">
      <c r="A45" s="23"/>
      <c r="B45" s="8"/>
      <c r="C45" s="138">
        <v>1E-39</v>
      </c>
      <c r="D45" s="138">
        <v>1E-39</v>
      </c>
      <c r="E45" s="16">
        <f t="shared" si="16"/>
        <v>0</v>
      </c>
      <c r="F45" s="17">
        <f t="shared" si="17"/>
        <v>1.1999999999999998E-77</v>
      </c>
      <c r="G45" s="133"/>
      <c r="H45" s="135"/>
      <c r="I45" s="85">
        <f t="shared" si="13"/>
        <v>0</v>
      </c>
      <c r="J45" s="137"/>
      <c r="K45" s="85">
        <f t="shared" si="13"/>
        <v>0</v>
      </c>
      <c r="L45" s="137"/>
      <c r="M45" s="85">
        <f t="shared" si="0"/>
        <v>0</v>
      </c>
      <c r="N45" s="137"/>
      <c r="O45" s="85">
        <f t="shared" si="1"/>
        <v>0</v>
      </c>
      <c r="P45" s="137"/>
      <c r="Q45" s="85">
        <f t="shared" si="2"/>
        <v>0</v>
      </c>
      <c r="R45" s="137"/>
      <c r="S45" s="85">
        <f t="shared" si="3"/>
        <v>0</v>
      </c>
      <c r="T45" s="137"/>
      <c r="U45" s="85">
        <f t="shared" si="4"/>
        <v>0</v>
      </c>
      <c r="V45" s="137"/>
      <c r="W45" s="85">
        <f t="shared" si="5"/>
        <v>0</v>
      </c>
      <c r="X45" s="137"/>
      <c r="Y45" s="85">
        <f t="shared" si="6"/>
        <v>0</v>
      </c>
      <c r="Z45" s="137"/>
      <c r="AA45" s="85">
        <f t="shared" si="7"/>
        <v>0</v>
      </c>
      <c r="AB45" s="137"/>
      <c r="AC45" s="85">
        <f t="shared" si="8"/>
        <v>0</v>
      </c>
      <c r="AD45" s="137"/>
      <c r="AE45" s="85">
        <f t="shared" si="9"/>
        <v>0</v>
      </c>
      <c r="AF45" s="137"/>
      <c r="AG45" s="85">
        <f t="shared" si="10"/>
        <v>0</v>
      </c>
      <c r="AH45" s="137"/>
      <c r="AI45" s="85">
        <f t="shared" si="11"/>
        <v>0</v>
      </c>
      <c r="AJ45" s="137"/>
      <c r="AK45" s="85">
        <f t="shared" si="12"/>
        <v>0</v>
      </c>
      <c r="AM45" s="53">
        <f t="shared" si="14"/>
        <v>1.1999999999999998E-77</v>
      </c>
      <c r="AN45" s="53">
        <f t="shared" si="15"/>
        <v>0</v>
      </c>
    </row>
    <row r="46" spans="1:40" ht="13.5" thickBot="1">
      <c r="A46" s="23"/>
      <c r="B46" s="8"/>
      <c r="C46" s="138">
        <v>1E-39</v>
      </c>
      <c r="D46" s="138">
        <v>1E-39</v>
      </c>
      <c r="E46" s="16">
        <f t="shared" si="16"/>
        <v>0</v>
      </c>
      <c r="F46" s="17">
        <f t="shared" si="17"/>
        <v>1.1999999999999998E-77</v>
      </c>
      <c r="G46" s="133"/>
      <c r="H46" s="135"/>
      <c r="I46" s="85">
        <f t="shared" si="13"/>
        <v>0</v>
      </c>
      <c r="J46" s="137"/>
      <c r="K46" s="85">
        <f t="shared" si="13"/>
        <v>0</v>
      </c>
      <c r="L46" s="137"/>
      <c r="M46" s="85">
        <f t="shared" si="0"/>
        <v>0</v>
      </c>
      <c r="N46" s="137"/>
      <c r="O46" s="85">
        <f t="shared" si="1"/>
        <v>0</v>
      </c>
      <c r="P46" s="137"/>
      <c r="Q46" s="85">
        <f t="shared" si="2"/>
        <v>0</v>
      </c>
      <c r="R46" s="137"/>
      <c r="S46" s="85">
        <f t="shared" si="3"/>
        <v>0</v>
      </c>
      <c r="T46" s="137"/>
      <c r="U46" s="85">
        <f t="shared" si="4"/>
        <v>0</v>
      </c>
      <c r="V46" s="137"/>
      <c r="W46" s="85">
        <f t="shared" si="5"/>
        <v>0</v>
      </c>
      <c r="X46" s="137"/>
      <c r="Y46" s="85">
        <f t="shared" si="6"/>
        <v>0</v>
      </c>
      <c r="Z46" s="137"/>
      <c r="AA46" s="85">
        <f t="shared" si="7"/>
        <v>0</v>
      </c>
      <c r="AB46" s="137"/>
      <c r="AC46" s="85">
        <f t="shared" si="8"/>
        <v>0</v>
      </c>
      <c r="AD46" s="137"/>
      <c r="AE46" s="85">
        <f t="shared" si="9"/>
        <v>0</v>
      </c>
      <c r="AF46" s="137"/>
      <c r="AG46" s="85">
        <f t="shared" si="10"/>
        <v>0</v>
      </c>
      <c r="AH46" s="137"/>
      <c r="AI46" s="85">
        <f t="shared" si="11"/>
        <v>0</v>
      </c>
      <c r="AJ46" s="137"/>
      <c r="AK46" s="85">
        <f t="shared" si="12"/>
        <v>0</v>
      </c>
      <c r="AM46" s="53">
        <f t="shared" si="14"/>
        <v>1.1999999999999998E-77</v>
      </c>
      <c r="AN46" s="53">
        <f t="shared" si="15"/>
        <v>0</v>
      </c>
    </row>
    <row r="47" spans="1:40" s="14" customFormat="1" ht="25.5">
      <c r="A47" s="39"/>
      <c r="B47" s="40" t="s">
        <v>19</v>
      </c>
      <c r="C47" s="56">
        <f>SUM(C16:C46)</f>
        <v>450</v>
      </c>
      <c r="D47" s="57" t="s">
        <v>4</v>
      </c>
      <c r="E47" s="57" t="s">
        <v>4</v>
      </c>
      <c r="F47" s="86">
        <f aca="true" t="shared" si="18" ref="F47:AK47">SUM(F16:F46)</f>
        <v>712800</v>
      </c>
      <c r="G47" s="58">
        <f t="shared" si="18"/>
        <v>38000000</v>
      </c>
      <c r="H47" s="87">
        <f t="shared" si="18"/>
        <v>475200</v>
      </c>
      <c r="I47" s="59">
        <f t="shared" si="18"/>
        <v>20000000</v>
      </c>
      <c r="J47" s="86">
        <f t="shared" si="18"/>
        <v>237600</v>
      </c>
      <c r="K47" s="59">
        <f t="shared" si="18"/>
        <v>18000000</v>
      </c>
      <c r="L47" s="86">
        <f t="shared" si="18"/>
        <v>0</v>
      </c>
      <c r="M47" s="59">
        <f t="shared" si="18"/>
        <v>0</v>
      </c>
      <c r="N47" s="86">
        <f t="shared" si="18"/>
        <v>0</v>
      </c>
      <c r="O47" s="59">
        <f t="shared" si="18"/>
        <v>0</v>
      </c>
      <c r="P47" s="86">
        <f t="shared" si="18"/>
        <v>0</v>
      </c>
      <c r="Q47" s="59">
        <f t="shared" si="18"/>
        <v>0</v>
      </c>
      <c r="R47" s="86">
        <f t="shared" si="18"/>
        <v>0</v>
      </c>
      <c r="S47" s="59">
        <f t="shared" si="18"/>
        <v>0</v>
      </c>
      <c r="T47" s="86">
        <f t="shared" si="18"/>
        <v>0</v>
      </c>
      <c r="U47" s="59">
        <f t="shared" si="18"/>
        <v>0</v>
      </c>
      <c r="V47" s="86">
        <f t="shared" si="18"/>
        <v>0</v>
      </c>
      <c r="W47" s="59">
        <f t="shared" si="18"/>
        <v>0</v>
      </c>
      <c r="X47" s="86">
        <f t="shared" si="18"/>
        <v>0</v>
      </c>
      <c r="Y47" s="59">
        <f t="shared" si="18"/>
        <v>0</v>
      </c>
      <c r="Z47" s="86">
        <f t="shared" si="18"/>
        <v>0</v>
      </c>
      <c r="AA47" s="59">
        <f t="shared" si="18"/>
        <v>0</v>
      </c>
      <c r="AB47" s="86">
        <f t="shared" si="18"/>
        <v>0</v>
      </c>
      <c r="AC47" s="59">
        <f t="shared" si="18"/>
        <v>0</v>
      </c>
      <c r="AD47" s="86">
        <f t="shared" si="18"/>
        <v>0</v>
      </c>
      <c r="AE47" s="59">
        <f t="shared" si="18"/>
        <v>0</v>
      </c>
      <c r="AF47" s="86">
        <f t="shared" si="18"/>
        <v>0</v>
      </c>
      <c r="AG47" s="59">
        <f t="shared" si="18"/>
        <v>0</v>
      </c>
      <c r="AH47" s="86">
        <f t="shared" si="18"/>
        <v>0</v>
      </c>
      <c r="AI47" s="59">
        <f t="shared" si="18"/>
        <v>0</v>
      </c>
      <c r="AJ47" s="86">
        <f t="shared" si="18"/>
        <v>0</v>
      </c>
      <c r="AK47" s="58">
        <f t="shared" si="18"/>
        <v>0</v>
      </c>
      <c r="AM47" s="53">
        <f t="shared" si="14"/>
        <v>0</v>
      </c>
      <c r="AN47" s="53">
        <f t="shared" si="15"/>
        <v>0</v>
      </c>
    </row>
    <row r="48" spans="1:37" ht="38.25">
      <c r="A48" s="19"/>
      <c r="B48" s="89" t="s">
        <v>20</v>
      </c>
      <c r="C48" s="12" t="s">
        <v>4</v>
      </c>
      <c r="D48" s="12" t="s">
        <v>4</v>
      </c>
      <c r="E48" s="12" t="s">
        <v>4</v>
      </c>
      <c r="F48" s="12" t="s">
        <v>4</v>
      </c>
      <c r="G48" s="60">
        <f>G47*34.2%</f>
        <v>12996000.000000002</v>
      </c>
      <c r="H48" s="20" t="s">
        <v>4</v>
      </c>
      <c r="I48" s="61">
        <f>I47*34.2%</f>
        <v>6840000.000000001</v>
      </c>
      <c r="J48" s="12" t="s">
        <v>4</v>
      </c>
      <c r="K48" s="61">
        <f>K47*34.2%</f>
        <v>6156000.000000001</v>
      </c>
      <c r="L48" s="12" t="s">
        <v>5</v>
      </c>
      <c r="M48" s="61">
        <f>M47*34.2%</f>
        <v>0</v>
      </c>
      <c r="N48" s="12" t="s">
        <v>5</v>
      </c>
      <c r="O48" s="61">
        <f>O47*34.2%</f>
        <v>0</v>
      </c>
      <c r="P48" s="12" t="s">
        <v>5</v>
      </c>
      <c r="Q48" s="61">
        <f>Q47*34.2%</f>
        <v>0</v>
      </c>
      <c r="R48" s="12" t="s">
        <v>5</v>
      </c>
      <c r="S48" s="61">
        <f>S47*34.2%</f>
        <v>0</v>
      </c>
      <c r="T48" s="12" t="s">
        <v>5</v>
      </c>
      <c r="U48" s="61">
        <f>U47*34.2%</f>
        <v>0</v>
      </c>
      <c r="V48" s="12" t="s">
        <v>5</v>
      </c>
      <c r="W48" s="61">
        <f>W47*34.2%</f>
        <v>0</v>
      </c>
      <c r="X48" s="12" t="s">
        <v>5</v>
      </c>
      <c r="Y48" s="61">
        <f>Y47*34.2%</f>
        <v>0</v>
      </c>
      <c r="Z48" s="12" t="s">
        <v>5</v>
      </c>
      <c r="AA48" s="61">
        <f>AA47*34.2%</f>
        <v>0</v>
      </c>
      <c r="AB48" s="12" t="s">
        <v>5</v>
      </c>
      <c r="AC48" s="61">
        <f>AC47*34.2%</f>
        <v>0</v>
      </c>
      <c r="AD48" s="12" t="s">
        <v>5</v>
      </c>
      <c r="AE48" s="61">
        <f>AE47*34.2%</f>
        <v>0</v>
      </c>
      <c r="AF48" s="12" t="s">
        <v>5</v>
      </c>
      <c r="AG48" s="61">
        <f>AG47*34.2%</f>
        <v>0</v>
      </c>
      <c r="AH48" s="12" t="s">
        <v>5</v>
      </c>
      <c r="AI48" s="61">
        <f>AI47*34.2%</f>
        <v>0</v>
      </c>
      <c r="AJ48" s="12" t="s">
        <v>5</v>
      </c>
      <c r="AK48" s="62">
        <f>AK47*34.2%</f>
        <v>0</v>
      </c>
    </row>
    <row r="49" spans="1:37" ht="39" thickBot="1">
      <c r="A49" s="41"/>
      <c r="B49" s="42" t="s">
        <v>27</v>
      </c>
      <c r="C49" s="63" t="s">
        <v>4</v>
      </c>
      <c r="D49" s="63" t="s">
        <v>4</v>
      </c>
      <c r="E49" s="63" t="s">
        <v>4</v>
      </c>
      <c r="F49" s="63" t="s">
        <v>4</v>
      </c>
      <c r="G49" s="64">
        <f>G48+G47</f>
        <v>50996000</v>
      </c>
      <c r="H49" s="65" t="s">
        <v>4</v>
      </c>
      <c r="I49" s="66">
        <f>I48+I47</f>
        <v>26840000</v>
      </c>
      <c r="J49" s="63" t="s">
        <v>4</v>
      </c>
      <c r="K49" s="66">
        <f>K48+K47</f>
        <v>24156000</v>
      </c>
      <c r="L49" s="63" t="s">
        <v>5</v>
      </c>
      <c r="M49" s="66">
        <f>M48+M47</f>
        <v>0</v>
      </c>
      <c r="N49" s="63" t="s">
        <v>5</v>
      </c>
      <c r="O49" s="66">
        <f>O48+O47</f>
        <v>0</v>
      </c>
      <c r="P49" s="63" t="s">
        <v>5</v>
      </c>
      <c r="Q49" s="66">
        <f>Q48+Q47</f>
        <v>0</v>
      </c>
      <c r="R49" s="63" t="s">
        <v>5</v>
      </c>
      <c r="S49" s="66">
        <f>S48+S47</f>
        <v>0</v>
      </c>
      <c r="T49" s="63" t="s">
        <v>5</v>
      </c>
      <c r="U49" s="66">
        <f>U48+U47</f>
        <v>0</v>
      </c>
      <c r="V49" s="63" t="s">
        <v>5</v>
      </c>
      <c r="W49" s="66">
        <f>W48+W47</f>
        <v>0</v>
      </c>
      <c r="X49" s="63" t="s">
        <v>5</v>
      </c>
      <c r="Y49" s="66">
        <f>Y48+Y47</f>
        <v>0</v>
      </c>
      <c r="Z49" s="63" t="s">
        <v>5</v>
      </c>
      <c r="AA49" s="66">
        <f>AA48+AA47</f>
        <v>0</v>
      </c>
      <c r="AB49" s="63" t="s">
        <v>5</v>
      </c>
      <c r="AC49" s="66">
        <f>AC48+AC47</f>
        <v>0</v>
      </c>
      <c r="AD49" s="63" t="s">
        <v>5</v>
      </c>
      <c r="AE49" s="66">
        <f>AE48+AE47</f>
        <v>0</v>
      </c>
      <c r="AF49" s="63" t="s">
        <v>5</v>
      </c>
      <c r="AG49" s="66">
        <f>AG48+AG47</f>
        <v>0</v>
      </c>
      <c r="AH49" s="63" t="s">
        <v>5</v>
      </c>
      <c r="AI49" s="66">
        <f>AI48+AI47</f>
        <v>0</v>
      </c>
      <c r="AJ49" s="63" t="s">
        <v>5</v>
      </c>
      <c r="AK49" s="67">
        <f>AK48+AK47</f>
        <v>0</v>
      </c>
    </row>
    <row r="50" spans="1:37" ht="16.5" customHeight="1">
      <c r="A50" s="11" t="s">
        <v>6</v>
      </c>
      <c r="B50" s="150" t="s">
        <v>22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2"/>
    </row>
    <row r="51" spans="1:39" ht="12.75">
      <c r="A51" s="8"/>
      <c r="B51" s="8" t="s">
        <v>101</v>
      </c>
      <c r="C51" s="136">
        <v>100</v>
      </c>
      <c r="D51" s="136">
        <f>8*22</f>
        <v>176</v>
      </c>
      <c r="E51" s="10" t="s">
        <v>4</v>
      </c>
      <c r="F51" s="17">
        <f>C51*D51*12</f>
        <v>211200</v>
      </c>
      <c r="G51" s="133">
        <v>21000000</v>
      </c>
      <c r="H51" s="10" t="s">
        <v>4</v>
      </c>
      <c r="I51" s="10" t="s">
        <v>4</v>
      </c>
      <c r="J51" s="10" t="s">
        <v>4</v>
      </c>
      <c r="K51" s="10" t="s">
        <v>4</v>
      </c>
      <c r="L51" s="10" t="s">
        <v>5</v>
      </c>
      <c r="M51" s="10" t="s">
        <v>7</v>
      </c>
      <c r="N51" s="10" t="s">
        <v>5</v>
      </c>
      <c r="O51" s="10" t="s">
        <v>8</v>
      </c>
      <c r="P51" s="10" t="s">
        <v>5</v>
      </c>
      <c r="Q51" s="10" t="s">
        <v>8</v>
      </c>
      <c r="R51" s="10" t="s">
        <v>5</v>
      </c>
      <c r="S51" s="10" t="s">
        <v>8</v>
      </c>
      <c r="T51" s="10" t="s">
        <v>5</v>
      </c>
      <c r="U51" s="10" t="s">
        <v>8</v>
      </c>
      <c r="V51" s="10" t="s">
        <v>5</v>
      </c>
      <c r="W51" s="10" t="s">
        <v>8</v>
      </c>
      <c r="X51" s="10" t="s">
        <v>5</v>
      </c>
      <c r="Y51" s="10" t="s">
        <v>8</v>
      </c>
      <c r="Z51" s="10" t="s">
        <v>5</v>
      </c>
      <c r="AA51" s="10" t="s">
        <v>8</v>
      </c>
      <c r="AB51" s="10" t="s">
        <v>5</v>
      </c>
      <c r="AC51" s="10" t="s">
        <v>8</v>
      </c>
      <c r="AD51" s="10" t="s">
        <v>5</v>
      </c>
      <c r="AE51" s="10" t="s">
        <v>8</v>
      </c>
      <c r="AF51" s="10" t="s">
        <v>5</v>
      </c>
      <c r="AG51" s="10" t="s">
        <v>8</v>
      </c>
      <c r="AH51" s="10" t="s">
        <v>5</v>
      </c>
      <c r="AI51" s="10" t="s">
        <v>8</v>
      </c>
      <c r="AJ51" s="10" t="s">
        <v>5</v>
      </c>
      <c r="AK51" s="10" t="s">
        <v>8</v>
      </c>
      <c r="AL51" s="5"/>
      <c r="AM51" s="5"/>
    </row>
    <row r="52" spans="1:39" ht="12.75">
      <c r="A52" s="8"/>
      <c r="B52" s="8"/>
      <c r="C52" s="136"/>
      <c r="D52" s="136"/>
      <c r="E52" s="10" t="s">
        <v>4</v>
      </c>
      <c r="F52" s="17">
        <f>C52*D52*12</f>
        <v>0</v>
      </c>
      <c r="G52" s="133"/>
      <c r="H52" s="10" t="s">
        <v>4</v>
      </c>
      <c r="I52" s="10" t="s">
        <v>4</v>
      </c>
      <c r="J52" s="10" t="s">
        <v>4</v>
      </c>
      <c r="K52" s="10" t="s">
        <v>4</v>
      </c>
      <c r="L52" s="10" t="s">
        <v>5</v>
      </c>
      <c r="M52" s="10" t="s">
        <v>7</v>
      </c>
      <c r="N52" s="10" t="s">
        <v>5</v>
      </c>
      <c r="O52" s="10" t="s">
        <v>8</v>
      </c>
      <c r="P52" s="10" t="s">
        <v>5</v>
      </c>
      <c r="Q52" s="10" t="s">
        <v>8</v>
      </c>
      <c r="R52" s="10" t="s">
        <v>5</v>
      </c>
      <c r="S52" s="10" t="s">
        <v>8</v>
      </c>
      <c r="T52" s="10" t="s">
        <v>5</v>
      </c>
      <c r="U52" s="10" t="s">
        <v>8</v>
      </c>
      <c r="V52" s="10" t="s">
        <v>5</v>
      </c>
      <c r="W52" s="10" t="s">
        <v>8</v>
      </c>
      <c r="X52" s="10" t="s">
        <v>5</v>
      </c>
      <c r="Y52" s="10" t="s">
        <v>8</v>
      </c>
      <c r="Z52" s="10" t="s">
        <v>5</v>
      </c>
      <c r="AA52" s="10" t="s">
        <v>8</v>
      </c>
      <c r="AB52" s="10" t="s">
        <v>5</v>
      </c>
      <c r="AC52" s="10" t="s">
        <v>8</v>
      </c>
      <c r="AD52" s="10" t="s">
        <v>5</v>
      </c>
      <c r="AE52" s="10" t="s">
        <v>8</v>
      </c>
      <c r="AF52" s="10" t="s">
        <v>5</v>
      </c>
      <c r="AG52" s="10" t="s">
        <v>8</v>
      </c>
      <c r="AH52" s="10" t="s">
        <v>5</v>
      </c>
      <c r="AI52" s="10" t="s">
        <v>8</v>
      </c>
      <c r="AJ52" s="10" t="s">
        <v>5</v>
      </c>
      <c r="AK52" s="10" t="s">
        <v>8</v>
      </c>
      <c r="AL52" s="5"/>
      <c r="AM52" s="5"/>
    </row>
    <row r="53" spans="1:39" ht="12.75">
      <c r="A53" s="8"/>
      <c r="B53" s="8"/>
      <c r="C53" s="136"/>
      <c r="D53" s="136"/>
      <c r="E53" s="10" t="s">
        <v>4</v>
      </c>
      <c r="F53" s="17">
        <f aca="true" t="shared" si="19" ref="F53:F77">C53*D53*12</f>
        <v>0</v>
      </c>
      <c r="G53" s="133"/>
      <c r="H53" s="10" t="s">
        <v>4</v>
      </c>
      <c r="I53" s="10" t="s">
        <v>4</v>
      </c>
      <c r="J53" s="10" t="s">
        <v>4</v>
      </c>
      <c r="K53" s="10" t="s">
        <v>4</v>
      </c>
      <c r="L53" s="10" t="s">
        <v>5</v>
      </c>
      <c r="M53" s="10" t="s">
        <v>7</v>
      </c>
      <c r="N53" s="10" t="s">
        <v>5</v>
      </c>
      <c r="O53" s="10" t="s">
        <v>8</v>
      </c>
      <c r="P53" s="10" t="s">
        <v>5</v>
      </c>
      <c r="Q53" s="10" t="s">
        <v>8</v>
      </c>
      <c r="R53" s="10" t="s">
        <v>5</v>
      </c>
      <c r="S53" s="10" t="s">
        <v>8</v>
      </c>
      <c r="T53" s="10" t="s">
        <v>5</v>
      </c>
      <c r="U53" s="10" t="s">
        <v>8</v>
      </c>
      <c r="V53" s="10" t="s">
        <v>5</v>
      </c>
      <c r="W53" s="10" t="s">
        <v>8</v>
      </c>
      <c r="X53" s="10" t="s">
        <v>5</v>
      </c>
      <c r="Y53" s="10" t="s">
        <v>8</v>
      </c>
      <c r="Z53" s="10" t="s">
        <v>5</v>
      </c>
      <c r="AA53" s="10" t="s">
        <v>8</v>
      </c>
      <c r="AB53" s="10" t="s">
        <v>5</v>
      </c>
      <c r="AC53" s="10" t="s">
        <v>8</v>
      </c>
      <c r="AD53" s="10" t="s">
        <v>5</v>
      </c>
      <c r="AE53" s="10" t="s">
        <v>8</v>
      </c>
      <c r="AF53" s="10" t="s">
        <v>5</v>
      </c>
      <c r="AG53" s="10" t="s">
        <v>8</v>
      </c>
      <c r="AH53" s="10" t="s">
        <v>5</v>
      </c>
      <c r="AI53" s="10" t="s">
        <v>8</v>
      </c>
      <c r="AJ53" s="10" t="s">
        <v>5</v>
      </c>
      <c r="AK53" s="10" t="s">
        <v>8</v>
      </c>
      <c r="AL53" s="5"/>
      <c r="AM53" s="5"/>
    </row>
    <row r="54" spans="1:39" ht="12.75">
      <c r="A54" s="8"/>
      <c r="B54" s="8"/>
      <c r="C54" s="136"/>
      <c r="D54" s="136"/>
      <c r="E54" s="10" t="s">
        <v>4</v>
      </c>
      <c r="F54" s="17">
        <f t="shared" si="19"/>
        <v>0</v>
      </c>
      <c r="G54" s="133"/>
      <c r="H54" s="10" t="s">
        <v>4</v>
      </c>
      <c r="I54" s="10" t="s">
        <v>4</v>
      </c>
      <c r="J54" s="10" t="s">
        <v>4</v>
      </c>
      <c r="K54" s="10" t="s">
        <v>4</v>
      </c>
      <c r="L54" s="10" t="s">
        <v>5</v>
      </c>
      <c r="M54" s="10" t="s">
        <v>7</v>
      </c>
      <c r="N54" s="10" t="s">
        <v>5</v>
      </c>
      <c r="O54" s="10" t="s">
        <v>8</v>
      </c>
      <c r="P54" s="10" t="s">
        <v>5</v>
      </c>
      <c r="Q54" s="10" t="s">
        <v>8</v>
      </c>
      <c r="R54" s="10" t="s">
        <v>5</v>
      </c>
      <c r="S54" s="10" t="s">
        <v>8</v>
      </c>
      <c r="T54" s="10" t="s">
        <v>5</v>
      </c>
      <c r="U54" s="10" t="s">
        <v>8</v>
      </c>
      <c r="V54" s="10" t="s">
        <v>5</v>
      </c>
      <c r="W54" s="10" t="s">
        <v>8</v>
      </c>
      <c r="X54" s="10" t="s">
        <v>5</v>
      </c>
      <c r="Y54" s="10" t="s">
        <v>8</v>
      </c>
      <c r="Z54" s="10" t="s">
        <v>5</v>
      </c>
      <c r="AA54" s="10" t="s">
        <v>8</v>
      </c>
      <c r="AB54" s="10" t="s">
        <v>5</v>
      </c>
      <c r="AC54" s="10" t="s">
        <v>8</v>
      </c>
      <c r="AD54" s="10" t="s">
        <v>5</v>
      </c>
      <c r="AE54" s="10" t="s">
        <v>8</v>
      </c>
      <c r="AF54" s="10" t="s">
        <v>5</v>
      </c>
      <c r="AG54" s="10" t="s">
        <v>8</v>
      </c>
      <c r="AH54" s="10" t="s">
        <v>5</v>
      </c>
      <c r="AI54" s="10" t="s">
        <v>8</v>
      </c>
      <c r="AJ54" s="10" t="s">
        <v>5</v>
      </c>
      <c r="AK54" s="10" t="s">
        <v>8</v>
      </c>
      <c r="AL54" s="5"/>
      <c r="AM54" s="5"/>
    </row>
    <row r="55" spans="1:39" ht="12.75">
      <c r="A55" s="8"/>
      <c r="B55" s="8"/>
      <c r="C55" s="136"/>
      <c r="D55" s="136"/>
      <c r="E55" s="10" t="s">
        <v>4</v>
      </c>
      <c r="F55" s="17">
        <f t="shared" si="19"/>
        <v>0</v>
      </c>
      <c r="G55" s="133"/>
      <c r="H55" s="10" t="s">
        <v>4</v>
      </c>
      <c r="I55" s="10" t="s">
        <v>4</v>
      </c>
      <c r="J55" s="10" t="s">
        <v>4</v>
      </c>
      <c r="K55" s="10" t="s">
        <v>4</v>
      </c>
      <c r="L55" s="10" t="s">
        <v>5</v>
      </c>
      <c r="M55" s="10" t="s">
        <v>7</v>
      </c>
      <c r="N55" s="10" t="s">
        <v>5</v>
      </c>
      <c r="O55" s="10" t="s">
        <v>8</v>
      </c>
      <c r="P55" s="10" t="s">
        <v>5</v>
      </c>
      <c r="Q55" s="10" t="s">
        <v>8</v>
      </c>
      <c r="R55" s="10" t="s">
        <v>5</v>
      </c>
      <c r="S55" s="10" t="s">
        <v>8</v>
      </c>
      <c r="T55" s="10" t="s">
        <v>5</v>
      </c>
      <c r="U55" s="10" t="s">
        <v>8</v>
      </c>
      <c r="V55" s="10" t="s">
        <v>5</v>
      </c>
      <c r="W55" s="10" t="s">
        <v>8</v>
      </c>
      <c r="X55" s="10" t="s">
        <v>5</v>
      </c>
      <c r="Y55" s="10" t="s">
        <v>8</v>
      </c>
      <c r="Z55" s="10" t="s">
        <v>5</v>
      </c>
      <c r="AA55" s="10" t="s">
        <v>8</v>
      </c>
      <c r="AB55" s="10" t="s">
        <v>5</v>
      </c>
      <c r="AC55" s="10" t="s">
        <v>8</v>
      </c>
      <c r="AD55" s="10" t="s">
        <v>5</v>
      </c>
      <c r="AE55" s="10" t="s">
        <v>8</v>
      </c>
      <c r="AF55" s="10" t="s">
        <v>5</v>
      </c>
      <c r="AG55" s="10" t="s">
        <v>8</v>
      </c>
      <c r="AH55" s="10" t="s">
        <v>5</v>
      </c>
      <c r="AI55" s="10" t="s">
        <v>8</v>
      </c>
      <c r="AJ55" s="10" t="s">
        <v>5</v>
      </c>
      <c r="AK55" s="10" t="s">
        <v>8</v>
      </c>
      <c r="AL55" s="5"/>
      <c r="AM55" s="5"/>
    </row>
    <row r="56" spans="1:39" ht="12.75">
      <c r="A56" s="8"/>
      <c r="B56" s="8"/>
      <c r="C56" s="136"/>
      <c r="D56" s="136"/>
      <c r="E56" s="10" t="s">
        <v>4</v>
      </c>
      <c r="F56" s="17">
        <f t="shared" si="19"/>
        <v>0</v>
      </c>
      <c r="G56" s="133"/>
      <c r="H56" s="10" t="s">
        <v>4</v>
      </c>
      <c r="I56" s="10" t="s">
        <v>4</v>
      </c>
      <c r="J56" s="10" t="s">
        <v>4</v>
      </c>
      <c r="K56" s="10" t="s">
        <v>4</v>
      </c>
      <c r="L56" s="10" t="s">
        <v>5</v>
      </c>
      <c r="M56" s="10" t="s">
        <v>7</v>
      </c>
      <c r="N56" s="10" t="s">
        <v>5</v>
      </c>
      <c r="O56" s="10" t="s">
        <v>8</v>
      </c>
      <c r="P56" s="10" t="s">
        <v>5</v>
      </c>
      <c r="Q56" s="10" t="s">
        <v>8</v>
      </c>
      <c r="R56" s="10" t="s">
        <v>5</v>
      </c>
      <c r="S56" s="10" t="s">
        <v>8</v>
      </c>
      <c r="T56" s="10" t="s">
        <v>5</v>
      </c>
      <c r="U56" s="10" t="s">
        <v>8</v>
      </c>
      <c r="V56" s="10" t="s">
        <v>5</v>
      </c>
      <c r="W56" s="10" t="s">
        <v>8</v>
      </c>
      <c r="X56" s="10" t="s">
        <v>5</v>
      </c>
      <c r="Y56" s="10" t="s">
        <v>8</v>
      </c>
      <c r="Z56" s="10" t="s">
        <v>5</v>
      </c>
      <c r="AA56" s="10" t="s">
        <v>8</v>
      </c>
      <c r="AB56" s="10" t="s">
        <v>5</v>
      </c>
      <c r="AC56" s="10" t="s">
        <v>8</v>
      </c>
      <c r="AD56" s="10" t="s">
        <v>5</v>
      </c>
      <c r="AE56" s="10" t="s">
        <v>8</v>
      </c>
      <c r="AF56" s="10" t="s">
        <v>5</v>
      </c>
      <c r="AG56" s="10" t="s">
        <v>8</v>
      </c>
      <c r="AH56" s="10" t="s">
        <v>5</v>
      </c>
      <c r="AI56" s="10" t="s">
        <v>8</v>
      </c>
      <c r="AJ56" s="10" t="s">
        <v>5</v>
      </c>
      <c r="AK56" s="10" t="s">
        <v>8</v>
      </c>
      <c r="AL56" s="5"/>
      <c r="AM56" s="5"/>
    </row>
    <row r="57" spans="1:39" ht="12.75">
      <c r="A57" s="8"/>
      <c r="B57" s="8"/>
      <c r="C57" s="136"/>
      <c r="D57" s="136"/>
      <c r="E57" s="10" t="s">
        <v>4</v>
      </c>
      <c r="F57" s="17">
        <f t="shared" si="19"/>
        <v>0</v>
      </c>
      <c r="G57" s="133"/>
      <c r="H57" s="10" t="s">
        <v>4</v>
      </c>
      <c r="I57" s="10" t="s">
        <v>4</v>
      </c>
      <c r="J57" s="10" t="s">
        <v>4</v>
      </c>
      <c r="K57" s="10" t="s">
        <v>4</v>
      </c>
      <c r="L57" s="10" t="s">
        <v>5</v>
      </c>
      <c r="M57" s="10" t="s">
        <v>7</v>
      </c>
      <c r="N57" s="10" t="s">
        <v>5</v>
      </c>
      <c r="O57" s="10" t="s">
        <v>8</v>
      </c>
      <c r="P57" s="10" t="s">
        <v>5</v>
      </c>
      <c r="Q57" s="10" t="s">
        <v>8</v>
      </c>
      <c r="R57" s="10" t="s">
        <v>5</v>
      </c>
      <c r="S57" s="10" t="s">
        <v>8</v>
      </c>
      <c r="T57" s="10" t="s">
        <v>5</v>
      </c>
      <c r="U57" s="10" t="s">
        <v>8</v>
      </c>
      <c r="V57" s="10" t="s">
        <v>5</v>
      </c>
      <c r="W57" s="10" t="s">
        <v>8</v>
      </c>
      <c r="X57" s="10" t="s">
        <v>5</v>
      </c>
      <c r="Y57" s="10" t="s">
        <v>8</v>
      </c>
      <c r="Z57" s="10" t="s">
        <v>5</v>
      </c>
      <c r="AA57" s="10" t="s">
        <v>8</v>
      </c>
      <c r="AB57" s="10" t="s">
        <v>5</v>
      </c>
      <c r="AC57" s="10" t="s">
        <v>8</v>
      </c>
      <c r="AD57" s="10" t="s">
        <v>5</v>
      </c>
      <c r="AE57" s="10" t="s">
        <v>8</v>
      </c>
      <c r="AF57" s="10" t="s">
        <v>5</v>
      </c>
      <c r="AG57" s="10" t="s">
        <v>8</v>
      </c>
      <c r="AH57" s="10" t="s">
        <v>5</v>
      </c>
      <c r="AI57" s="10" t="s">
        <v>8</v>
      </c>
      <c r="AJ57" s="10" t="s">
        <v>5</v>
      </c>
      <c r="AK57" s="10" t="s">
        <v>8</v>
      </c>
      <c r="AL57" s="5"/>
      <c r="AM57" s="5"/>
    </row>
    <row r="58" spans="1:39" ht="12.75">
      <c r="A58" s="8"/>
      <c r="B58" s="8"/>
      <c r="C58" s="136"/>
      <c r="D58" s="136"/>
      <c r="E58" s="10" t="s">
        <v>4</v>
      </c>
      <c r="F58" s="17">
        <f t="shared" si="19"/>
        <v>0</v>
      </c>
      <c r="G58" s="133"/>
      <c r="H58" s="10" t="s">
        <v>4</v>
      </c>
      <c r="I58" s="10" t="s">
        <v>4</v>
      </c>
      <c r="J58" s="10" t="s">
        <v>4</v>
      </c>
      <c r="K58" s="10" t="s">
        <v>4</v>
      </c>
      <c r="L58" s="10" t="s">
        <v>5</v>
      </c>
      <c r="M58" s="10" t="s">
        <v>7</v>
      </c>
      <c r="N58" s="10" t="s">
        <v>5</v>
      </c>
      <c r="O58" s="10" t="s">
        <v>8</v>
      </c>
      <c r="P58" s="10" t="s">
        <v>5</v>
      </c>
      <c r="Q58" s="10" t="s">
        <v>8</v>
      </c>
      <c r="R58" s="10" t="s">
        <v>5</v>
      </c>
      <c r="S58" s="10" t="s">
        <v>8</v>
      </c>
      <c r="T58" s="10" t="s">
        <v>5</v>
      </c>
      <c r="U58" s="10" t="s">
        <v>8</v>
      </c>
      <c r="V58" s="10" t="s">
        <v>5</v>
      </c>
      <c r="W58" s="10" t="s">
        <v>8</v>
      </c>
      <c r="X58" s="10" t="s">
        <v>5</v>
      </c>
      <c r="Y58" s="10" t="s">
        <v>8</v>
      </c>
      <c r="Z58" s="10" t="s">
        <v>5</v>
      </c>
      <c r="AA58" s="10" t="s">
        <v>8</v>
      </c>
      <c r="AB58" s="10" t="s">
        <v>5</v>
      </c>
      <c r="AC58" s="10" t="s">
        <v>8</v>
      </c>
      <c r="AD58" s="10" t="s">
        <v>5</v>
      </c>
      <c r="AE58" s="10" t="s">
        <v>8</v>
      </c>
      <c r="AF58" s="10" t="s">
        <v>5</v>
      </c>
      <c r="AG58" s="10" t="s">
        <v>8</v>
      </c>
      <c r="AH58" s="10" t="s">
        <v>5</v>
      </c>
      <c r="AI58" s="10" t="s">
        <v>8</v>
      </c>
      <c r="AJ58" s="10" t="s">
        <v>5</v>
      </c>
      <c r="AK58" s="10" t="s">
        <v>8</v>
      </c>
      <c r="AL58" s="5"/>
      <c r="AM58" s="5"/>
    </row>
    <row r="59" spans="1:39" ht="12.75">
      <c r="A59" s="8"/>
      <c r="B59" s="8"/>
      <c r="C59" s="136"/>
      <c r="D59" s="136"/>
      <c r="E59" s="10" t="s">
        <v>4</v>
      </c>
      <c r="F59" s="17">
        <f t="shared" si="19"/>
        <v>0</v>
      </c>
      <c r="G59" s="133"/>
      <c r="H59" s="10" t="s">
        <v>4</v>
      </c>
      <c r="I59" s="10" t="s">
        <v>4</v>
      </c>
      <c r="J59" s="10" t="s">
        <v>4</v>
      </c>
      <c r="K59" s="10" t="s">
        <v>4</v>
      </c>
      <c r="L59" s="10" t="s">
        <v>5</v>
      </c>
      <c r="M59" s="10" t="s">
        <v>7</v>
      </c>
      <c r="N59" s="10" t="s">
        <v>5</v>
      </c>
      <c r="O59" s="10" t="s">
        <v>8</v>
      </c>
      <c r="P59" s="10" t="s">
        <v>5</v>
      </c>
      <c r="Q59" s="10" t="s">
        <v>8</v>
      </c>
      <c r="R59" s="10" t="s">
        <v>5</v>
      </c>
      <c r="S59" s="10" t="s">
        <v>8</v>
      </c>
      <c r="T59" s="10" t="s">
        <v>5</v>
      </c>
      <c r="U59" s="10" t="s">
        <v>8</v>
      </c>
      <c r="V59" s="10" t="s">
        <v>5</v>
      </c>
      <c r="W59" s="10" t="s">
        <v>8</v>
      </c>
      <c r="X59" s="10" t="s">
        <v>5</v>
      </c>
      <c r="Y59" s="10" t="s">
        <v>8</v>
      </c>
      <c r="Z59" s="10" t="s">
        <v>5</v>
      </c>
      <c r="AA59" s="10" t="s">
        <v>8</v>
      </c>
      <c r="AB59" s="10" t="s">
        <v>5</v>
      </c>
      <c r="AC59" s="10" t="s">
        <v>8</v>
      </c>
      <c r="AD59" s="10" t="s">
        <v>5</v>
      </c>
      <c r="AE59" s="10" t="s">
        <v>8</v>
      </c>
      <c r="AF59" s="10" t="s">
        <v>5</v>
      </c>
      <c r="AG59" s="10" t="s">
        <v>8</v>
      </c>
      <c r="AH59" s="10" t="s">
        <v>5</v>
      </c>
      <c r="AI59" s="10" t="s">
        <v>8</v>
      </c>
      <c r="AJ59" s="10" t="s">
        <v>5</v>
      </c>
      <c r="AK59" s="10" t="s">
        <v>8</v>
      </c>
      <c r="AL59" s="5"/>
      <c r="AM59" s="5"/>
    </row>
    <row r="60" spans="1:39" ht="12.75">
      <c r="A60" s="8"/>
      <c r="B60" s="8"/>
      <c r="C60" s="136"/>
      <c r="D60" s="136"/>
      <c r="E60" s="10" t="s">
        <v>4</v>
      </c>
      <c r="F60" s="17">
        <f t="shared" si="19"/>
        <v>0</v>
      </c>
      <c r="G60" s="133"/>
      <c r="H60" s="10" t="s">
        <v>4</v>
      </c>
      <c r="I60" s="10" t="s">
        <v>4</v>
      </c>
      <c r="J60" s="10" t="s">
        <v>4</v>
      </c>
      <c r="K60" s="10" t="s">
        <v>4</v>
      </c>
      <c r="L60" s="10" t="s">
        <v>5</v>
      </c>
      <c r="M60" s="10" t="s">
        <v>7</v>
      </c>
      <c r="N60" s="10" t="s">
        <v>5</v>
      </c>
      <c r="O60" s="10" t="s">
        <v>8</v>
      </c>
      <c r="P60" s="10" t="s">
        <v>5</v>
      </c>
      <c r="Q60" s="10" t="s">
        <v>8</v>
      </c>
      <c r="R60" s="10" t="s">
        <v>5</v>
      </c>
      <c r="S60" s="10" t="s">
        <v>8</v>
      </c>
      <c r="T60" s="10" t="s">
        <v>5</v>
      </c>
      <c r="U60" s="10" t="s">
        <v>8</v>
      </c>
      <c r="V60" s="10" t="s">
        <v>5</v>
      </c>
      <c r="W60" s="10" t="s">
        <v>8</v>
      </c>
      <c r="X60" s="10" t="s">
        <v>5</v>
      </c>
      <c r="Y60" s="10" t="s">
        <v>8</v>
      </c>
      <c r="Z60" s="10" t="s">
        <v>5</v>
      </c>
      <c r="AA60" s="10" t="s">
        <v>8</v>
      </c>
      <c r="AB60" s="10" t="s">
        <v>5</v>
      </c>
      <c r="AC60" s="10" t="s">
        <v>8</v>
      </c>
      <c r="AD60" s="10" t="s">
        <v>5</v>
      </c>
      <c r="AE60" s="10" t="s">
        <v>8</v>
      </c>
      <c r="AF60" s="10" t="s">
        <v>5</v>
      </c>
      <c r="AG60" s="10" t="s">
        <v>8</v>
      </c>
      <c r="AH60" s="10" t="s">
        <v>5</v>
      </c>
      <c r="AI60" s="10" t="s">
        <v>8</v>
      </c>
      <c r="AJ60" s="10" t="s">
        <v>5</v>
      </c>
      <c r="AK60" s="10" t="s">
        <v>8</v>
      </c>
      <c r="AL60" s="5"/>
      <c r="AM60" s="5"/>
    </row>
    <row r="61" spans="1:39" ht="12.75">
      <c r="A61" s="8"/>
      <c r="B61" s="8"/>
      <c r="C61" s="136"/>
      <c r="D61" s="136"/>
      <c r="E61" s="10" t="s">
        <v>4</v>
      </c>
      <c r="F61" s="17">
        <f t="shared" si="19"/>
        <v>0</v>
      </c>
      <c r="G61" s="133"/>
      <c r="H61" s="10" t="s">
        <v>4</v>
      </c>
      <c r="I61" s="10" t="s">
        <v>4</v>
      </c>
      <c r="J61" s="10" t="s">
        <v>4</v>
      </c>
      <c r="K61" s="10" t="s">
        <v>4</v>
      </c>
      <c r="L61" s="10" t="s">
        <v>5</v>
      </c>
      <c r="M61" s="10" t="s">
        <v>7</v>
      </c>
      <c r="N61" s="10" t="s">
        <v>5</v>
      </c>
      <c r="O61" s="10" t="s">
        <v>8</v>
      </c>
      <c r="P61" s="10" t="s">
        <v>5</v>
      </c>
      <c r="Q61" s="10" t="s">
        <v>8</v>
      </c>
      <c r="R61" s="10" t="s">
        <v>5</v>
      </c>
      <c r="S61" s="10" t="s">
        <v>8</v>
      </c>
      <c r="T61" s="10" t="s">
        <v>5</v>
      </c>
      <c r="U61" s="10" t="s">
        <v>8</v>
      </c>
      <c r="V61" s="10" t="s">
        <v>5</v>
      </c>
      <c r="W61" s="10" t="s">
        <v>8</v>
      </c>
      <c r="X61" s="10" t="s">
        <v>5</v>
      </c>
      <c r="Y61" s="10" t="s">
        <v>8</v>
      </c>
      <c r="Z61" s="10" t="s">
        <v>5</v>
      </c>
      <c r="AA61" s="10" t="s">
        <v>8</v>
      </c>
      <c r="AB61" s="10" t="s">
        <v>5</v>
      </c>
      <c r="AC61" s="10" t="s">
        <v>8</v>
      </c>
      <c r="AD61" s="10" t="s">
        <v>5</v>
      </c>
      <c r="AE61" s="10" t="s">
        <v>8</v>
      </c>
      <c r="AF61" s="10" t="s">
        <v>5</v>
      </c>
      <c r="AG61" s="10" t="s">
        <v>8</v>
      </c>
      <c r="AH61" s="10" t="s">
        <v>5</v>
      </c>
      <c r="AI61" s="10" t="s">
        <v>8</v>
      </c>
      <c r="AJ61" s="10" t="s">
        <v>5</v>
      </c>
      <c r="AK61" s="10" t="s">
        <v>8</v>
      </c>
      <c r="AL61" s="5"/>
      <c r="AM61" s="5"/>
    </row>
    <row r="62" spans="1:39" ht="12.75">
      <c r="A62" s="8"/>
      <c r="B62" s="8"/>
      <c r="C62" s="136"/>
      <c r="D62" s="136"/>
      <c r="E62" s="10" t="s">
        <v>4</v>
      </c>
      <c r="F62" s="17">
        <f t="shared" si="19"/>
        <v>0</v>
      </c>
      <c r="G62" s="133"/>
      <c r="H62" s="10" t="s">
        <v>4</v>
      </c>
      <c r="I62" s="10" t="s">
        <v>4</v>
      </c>
      <c r="J62" s="10" t="s">
        <v>4</v>
      </c>
      <c r="K62" s="10" t="s">
        <v>4</v>
      </c>
      <c r="L62" s="10" t="s">
        <v>5</v>
      </c>
      <c r="M62" s="10" t="s">
        <v>7</v>
      </c>
      <c r="N62" s="10" t="s">
        <v>5</v>
      </c>
      <c r="O62" s="10" t="s">
        <v>8</v>
      </c>
      <c r="P62" s="10" t="s">
        <v>5</v>
      </c>
      <c r="Q62" s="10" t="s">
        <v>8</v>
      </c>
      <c r="R62" s="10" t="s">
        <v>5</v>
      </c>
      <c r="S62" s="10" t="s">
        <v>8</v>
      </c>
      <c r="T62" s="10" t="s">
        <v>5</v>
      </c>
      <c r="U62" s="10" t="s">
        <v>8</v>
      </c>
      <c r="V62" s="10" t="s">
        <v>5</v>
      </c>
      <c r="W62" s="10" t="s">
        <v>8</v>
      </c>
      <c r="X62" s="10" t="s">
        <v>5</v>
      </c>
      <c r="Y62" s="10" t="s">
        <v>8</v>
      </c>
      <c r="Z62" s="10" t="s">
        <v>5</v>
      </c>
      <c r="AA62" s="10" t="s">
        <v>8</v>
      </c>
      <c r="AB62" s="10" t="s">
        <v>5</v>
      </c>
      <c r="AC62" s="10" t="s">
        <v>8</v>
      </c>
      <c r="AD62" s="10" t="s">
        <v>5</v>
      </c>
      <c r="AE62" s="10" t="s">
        <v>8</v>
      </c>
      <c r="AF62" s="10" t="s">
        <v>5</v>
      </c>
      <c r="AG62" s="10" t="s">
        <v>8</v>
      </c>
      <c r="AH62" s="10" t="s">
        <v>5</v>
      </c>
      <c r="AI62" s="10" t="s">
        <v>8</v>
      </c>
      <c r="AJ62" s="10" t="s">
        <v>5</v>
      </c>
      <c r="AK62" s="10" t="s">
        <v>8</v>
      </c>
      <c r="AL62" s="5"/>
      <c r="AM62" s="5"/>
    </row>
    <row r="63" spans="1:39" ht="12.75">
      <c r="A63" s="8"/>
      <c r="B63" s="8"/>
      <c r="C63" s="136"/>
      <c r="D63" s="136"/>
      <c r="E63" s="10" t="s">
        <v>4</v>
      </c>
      <c r="F63" s="17">
        <f t="shared" si="19"/>
        <v>0</v>
      </c>
      <c r="G63" s="133"/>
      <c r="H63" s="10" t="s">
        <v>4</v>
      </c>
      <c r="I63" s="10" t="s">
        <v>4</v>
      </c>
      <c r="J63" s="10" t="s">
        <v>4</v>
      </c>
      <c r="K63" s="10" t="s">
        <v>4</v>
      </c>
      <c r="L63" s="10" t="s">
        <v>5</v>
      </c>
      <c r="M63" s="10" t="s">
        <v>7</v>
      </c>
      <c r="N63" s="10" t="s">
        <v>5</v>
      </c>
      <c r="O63" s="10" t="s">
        <v>8</v>
      </c>
      <c r="P63" s="10" t="s">
        <v>5</v>
      </c>
      <c r="Q63" s="10" t="s">
        <v>8</v>
      </c>
      <c r="R63" s="10" t="s">
        <v>5</v>
      </c>
      <c r="S63" s="10" t="s">
        <v>8</v>
      </c>
      <c r="T63" s="10" t="s">
        <v>5</v>
      </c>
      <c r="U63" s="10" t="s">
        <v>8</v>
      </c>
      <c r="V63" s="10" t="s">
        <v>5</v>
      </c>
      <c r="W63" s="10" t="s">
        <v>8</v>
      </c>
      <c r="X63" s="10" t="s">
        <v>5</v>
      </c>
      <c r="Y63" s="10" t="s">
        <v>8</v>
      </c>
      <c r="Z63" s="10" t="s">
        <v>5</v>
      </c>
      <c r="AA63" s="10" t="s">
        <v>8</v>
      </c>
      <c r="AB63" s="10" t="s">
        <v>5</v>
      </c>
      <c r="AC63" s="10" t="s">
        <v>8</v>
      </c>
      <c r="AD63" s="10" t="s">
        <v>5</v>
      </c>
      <c r="AE63" s="10" t="s">
        <v>8</v>
      </c>
      <c r="AF63" s="10" t="s">
        <v>5</v>
      </c>
      <c r="AG63" s="10" t="s">
        <v>8</v>
      </c>
      <c r="AH63" s="10" t="s">
        <v>5</v>
      </c>
      <c r="AI63" s="10" t="s">
        <v>8</v>
      </c>
      <c r="AJ63" s="10" t="s">
        <v>5</v>
      </c>
      <c r="AK63" s="10" t="s">
        <v>8</v>
      </c>
      <c r="AL63" s="5"/>
      <c r="AM63" s="5"/>
    </row>
    <row r="64" spans="1:39" ht="12.75">
      <c r="A64" s="8"/>
      <c r="B64" s="8"/>
      <c r="C64" s="136"/>
      <c r="D64" s="136"/>
      <c r="E64" s="10" t="s">
        <v>4</v>
      </c>
      <c r="F64" s="17">
        <f t="shared" si="19"/>
        <v>0</v>
      </c>
      <c r="G64" s="133"/>
      <c r="H64" s="10" t="s">
        <v>4</v>
      </c>
      <c r="I64" s="10" t="s">
        <v>4</v>
      </c>
      <c r="J64" s="10" t="s">
        <v>4</v>
      </c>
      <c r="K64" s="10" t="s">
        <v>4</v>
      </c>
      <c r="L64" s="10" t="s">
        <v>5</v>
      </c>
      <c r="M64" s="10" t="s">
        <v>7</v>
      </c>
      <c r="N64" s="10" t="s">
        <v>5</v>
      </c>
      <c r="O64" s="10" t="s">
        <v>8</v>
      </c>
      <c r="P64" s="10" t="s">
        <v>5</v>
      </c>
      <c r="Q64" s="10" t="s">
        <v>8</v>
      </c>
      <c r="R64" s="10" t="s">
        <v>5</v>
      </c>
      <c r="S64" s="10" t="s">
        <v>8</v>
      </c>
      <c r="T64" s="10" t="s">
        <v>5</v>
      </c>
      <c r="U64" s="10" t="s">
        <v>8</v>
      </c>
      <c r="V64" s="10" t="s">
        <v>5</v>
      </c>
      <c r="W64" s="10" t="s">
        <v>8</v>
      </c>
      <c r="X64" s="10" t="s">
        <v>5</v>
      </c>
      <c r="Y64" s="10" t="s">
        <v>8</v>
      </c>
      <c r="Z64" s="10" t="s">
        <v>5</v>
      </c>
      <c r="AA64" s="10" t="s">
        <v>8</v>
      </c>
      <c r="AB64" s="10" t="s">
        <v>5</v>
      </c>
      <c r="AC64" s="10" t="s">
        <v>8</v>
      </c>
      <c r="AD64" s="10" t="s">
        <v>5</v>
      </c>
      <c r="AE64" s="10" t="s">
        <v>8</v>
      </c>
      <c r="AF64" s="10" t="s">
        <v>5</v>
      </c>
      <c r="AG64" s="10" t="s">
        <v>8</v>
      </c>
      <c r="AH64" s="10" t="s">
        <v>5</v>
      </c>
      <c r="AI64" s="10" t="s">
        <v>8</v>
      </c>
      <c r="AJ64" s="10" t="s">
        <v>5</v>
      </c>
      <c r="AK64" s="10" t="s">
        <v>8</v>
      </c>
      <c r="AL64" s="5"/>
      <c r="AM64" s="5"/>
    </row>
    <row r="65" spans="1:39" ht="12.75">
      <c r="A65" s="8"/>
      <c r="B65" s="8"/>
      <c r="C65" s="136"/>
      <c r="D65" s="136"/>
      <c r="E65" s="10" t="s">
        <v>4</v>
      </c>
      <c r="F65" s="17">
        <f t="shared" si="19"/>
        <v>0</v>
      </c>
      <c r="G65" s="133"/>
      <c r="H65" s="10" t="s">
        <v>4</v>
      </c>
      <c r="I65" s="10" t="s">
        <v>4</v>
      </c>
      <c r="J65" s="10" t="s">
        <v>4</v>
      </c>
      <c r="K65" s="10" t="s">
        <v>4</v>
      </c>
      <c r="L65" s="10" t="s">
        <v>5</v>
      </c>
      <c r="M65" s="10" t="s">
        <v>7</v>
      </c>
      <c r="N65" s="10" t="s">
        <v>5</v>
      </c>
      <c r="O65" s="10" t="s">
        <v>8</v>
      </c>
      <c r="P65" s="10" t="s">
        <v>5</v>
      </c>
      <c r="Q65" s="10" t="s">
        <v>8</v>
      </c>
      <c r="R65" s="10" t="s">
        <v>5</v>
      </c>
      <c r="S65" s="10" t="s">
        <v>8</v>
      </c>
      <c r="T65" s="10" t="s">
        <v>5</v>
      </c>
      <c r="U65" s="10" t="s">
        <v>8</v>
      </c>
      <c r="V65" s="10" t="s">
        <v>5</v>
      </c>
      <c r="W65" s="10" t="s">
        <v>8</v>
      </c>
      <c r="X65" s="10" t="s">
        <v>5</v>
      </c>
      <c r="Y65" s="10" t="s">
        <v>8</v>
      </c>
      <c r="Z65" s="10" t="s">
        <v>5</v>
      </c>
      <c r="AA65" s="10" t="s">
        <v>8</v>
      </c>
      <c r="AB65" s="10" t="s">
        <v>5</v>
      </c>
      <c r="AC65" s="10" t="s">
        <v>8</v>
      </c>
      <c r="AD65" s="10" t="s">
        <v>5</v>
      </c>
      <c r="AE65" s="10" t="s">
        <v>8</v>
      </c>
      <c r="AF65" s="10" t="s">
        <v>5</v>
      </c>
      <c r="AG65" s="10" t="s">
        <v>8</v>
      </c>
      <c r="AH65" s="10" t="s">
        <v>5</v>
      </c>
      <c r="AI65" s="10" t="s">
        <v>8</v>
      </c>
      <c r="AJ65" s="10" t="s">
        <v>5</v>
      </c>
      <c r="AK65" s="10" t="s">
        <v>8</v>
      </c>
      <c r="AL65" s="5"/>
      <c r="AM65" s="5"/>
    </row>
    <row r="66" spans="1:39" ht="12.75">
      <c r="A66" s="8"/>
      <c r="B66" s="8"/>
      <c r="C66" s="136"/>
      <c r="D66" s="136"/>
      <c r="E66" s="10" t="s">
        <v>4</v>
      </c>
      <c r="F66" s="17">
        <f t="shared" si="19"/>
        <v>0</v>
      </c>
      <c r="G66" s="133"/>
      <c r="H66" s="10" t="s">
        <v>4</v>
      </c>
      <c r="I66" s="10" t="s">
        <v>4</v>
      </c>
      <c r="J66" s="10" t="s">
        <v>4</v>
      </c>
      <c r="K66" s="10" t="s">
        <v>4</v>
      </c>
      <c r="L66" s="10" t="s">
        <v>5</v>
      </c>
      <c r="M66" s="10" t="s">
        <v>7</v>
      </c>
      <c r="N66" s="10" t="s">
        <v>5</v>
      </c>
      <c r="O66" s="10" t="s">
        <v>8</v>
      </c>
      <c r="P66" s="10" t="s">
        <v>5</v>
      </c>
      <c r="Q66" s="10" t="s">
        <v>8</v>
      </c>
      <c r="R66" s="10" t="s">
        <v>5</v>
      </c>
      <c r="S66" s="10" t="s">
        <v>8</v>
      </c>
      <c r="T66" s="10" t="s">
        <v>5</v>
      </c>
      <c r="U66" s="10" t="s">
        <v>8</v>
      </c>
      <c r="V66" s="10" t="s">
        <v>5</v>
      </c>
      <c r="W66" s="10" t="s">
        <v>8</v>
      </c>
      <c r="X66" s="10" t="s">
        <v>5</v>
      </c>
      <c r="Y66" s="10" t="s">
        <v>8</v>
      </c>
      <c r="Z66" s="10" t="s">
        <v>5</v>
      </c>
      <c r="AA66" s="10" t="s">
        <v>8</v>
      </c>
      <c r="AB66" s="10" t="s">
        <v>5</v>
      </c>
      <c r="AC66" s="10" t="s">
        <v>8</v>
      </c>
      <c r="AD66" s="10" t="s">
        <v>5</v>
      </c>
      <c r="AE66" s="10" t="s">
        <v>8</v>
      </c>
      <c r="AF66" s="10" t="s">
        <v>5</v>
      </c>
      <c r="AG66" s="10" t="s">
        <v>8</v>
      </c>
      <c r="AH66" s="10" t="s">
        <v>5</v>
      </c>
      <c r="AI66" s="10" t="s">
        <v>8</v>
      </c>
      <c r="AJ66" s="10" t="s">
        <v>5</v>
      </c>
      <c r="AK66" s="10" t="s">
        <v>8</v>
      </c>
      <c r="AL66" s="5"/>
      <c r="AM66" s="5"/>
    </row>
    <row r="67" spans="1:39" ht="12.75">
      <c r="A67" s="8"/>
      <c r="B67" s="8"/>
      <c r="C67" s="136"/>
      <c r="D67" s="136"/>
      <c r="E67" s="10" t="s">
        <v>4</v>
      </c>
      <c r="F67" s="17">
        <f t="shared" si="19"/>
        <v>0</v>
      </c>
      <c r="G67" s="133"/>
      <c r="H67" s="10" t="s">
        <v>4</v>
      </c>
      <c r="I67" s="10" t="s">
        <v>4</v>
      </c>
      <c r="J67" s="10" t="s">
        <v>4</v>
      </c>
      <c r="K67" s="10" t="s">
        <v>4</v>
      </c>
      <c r="L67" s="10" t="s">
        <v>5</v>
      </c>
      <c r="M67" s="10" t="s">
        <v>7</v>
      </c>
      <c r="N67" s="10" t="s">
        <v>5</v>
      </c>
      <c r="O67" s="10" t="s">
        <v>8</v>
      </c>
      <c r="P67" s="10" t="s">
        <v>5</v>
      </c>
      <c r="Q67" s="10" t="s">
        <v>8</v>
      </c>
      <c r="R67" s="10" t="s">
        <v>5</v>
      </c>
      <c r="S67" s="10" t="s">
        <v>8</v>
      </c>
      <c r="T67" s="10" t="s">
        <v>5</v>
      </c>
      <c r="U67" s="10" t="s">
        <v>8</v>
      </c>
      <c r="V67" s="10" t="s">
        <v>5</v>
      </c>
      <c r="W67" s="10" t="s">
        <v>8</v>
      </c>
      <c r="X67" s="10" t="s">
        <v>5</v>
      </c>
      <c r="Y67" s="10" t="s">
        <v>8</v>
      </c>
      <c r="Z67" s="10" t="s">
        <v>5</v>
      </c>
      <c r="AA67" s="10" t="s">
        <v>8</v>
      </c>
      <c r="AB67" s="10" t="s">
        <v>5</v>
      </c>
      <c r="AC67" s="10" t="s">
        <v>8</v>
      </c>
      <c r="AD67" s="10" t="s">
        <v>5</v>
      </c>
      <c r="AE67" s="10" t="s">
        <v>8</v>
      </c>
      <c r="AF67" s="10" t="s">
        <v>5</v>
      </c>
      <c r="AG67" s="10" t="s">
        <v>8</v>
      </c>
      <c r="AH67" s="10" t="s">
        <v>5</v>
      </c>
      <c r="AI67" s="10" t="s">
        <v>8</v>
      </c>
      <c r="AJ67" s="10" t="s">
        <v>5</v>
      </c>
      <c r="AK67" s="10" t="s">
        <v>8</v>
      </c>
      <c r="AL67" s="5"/>
      <c r="AM67" s="5"/>
    </row>
    <row r="68" spans="1:39" ht="12.75">
      <c r="A68" s="8"/>
      <c r="B68" s="8"/>
      <c r="C68" s="136"/>
      <c r="D68" s="136"/>
      <c r="E68" s="10" t="s">
        <v>4</v>
      </c>
      <c r="F68" s="17">
        <f t="shared" si="19"/>
        <v>0</v>
      </c>
      <c r="G68" s="133"/>
      <c r="H68" s="10" t="s">
        <v>4</v>
      </c>
      <c r="I68" s="10" t="s">
        <v>4</v>
      </c>
      <c r="J68" s="10" t="s">
        <v>4</v>
      </c>
      <c r="K68" s="10" t="s">
        <v>4</v>
      </c>
      <c r="L68" s="10" t="s">
        <v>5</v>
      </c>
      <c r="M68" s="10" t="s">
        <v>7</v>
      </c>
      <c r="N68" s="10" t="s">
        <v>5</v>
      </c>
      <c r="O68" s="10" t="s">
        <v>8</v>
      </c>
      <c r="P68" s="10" t="s">
        <v>5</v>
      </c>
      <c r="Q68" s="10" t="s">
        <v>8</v>
      </c>
      <c r="R68" s="10" t="s">
        <v>5</v>
      </c>
      <c r="S68" s="10" t="s">
        <v>8</v>
      </c>
      <c r="T68" s="10" t="s">
        <v>5</v>
      </c>
      <c r="U68" s="10" t="s">
        <v>8</v>
      </c>
      <c r="V68" s="10" t="s">
        <v>5</v>
      </c>
      <c r="W68" s="10" t="s">
        <v>8</v>
      </c>
      <c r="X68" s="10" t="s">
        <v>5</v>
      </c>
      <c r="Y68" s="10" t="s">
        <v>8</v>
      </c>
      <c r="Z68" s="10" t="s">
        <v>5</v>
      </c>
      <c r="AA68" s="10" t="s">
        <v>8</v>
      </c>
      <c r="AB68" s="10" t="s">
        <v>5</v>
      </c>
      <c r="AC68" s="10" t="s">
        <v>8</v>
      </c>
      <c r="AD68" s="10" t="s">
        <v>5</v>
      </c>
      <c r="AE68" s="10" t="s">
        <v>8</v>
      </c>
      <c r="AF68" s="10" t="s">
        <v>5</v>
      </c>
      <c r="AG68" s="10" t="s">
        <v>8</v>
      </c>
      <c r="AH68" s="10" t="s">
        <v>5</v>
      </c>
      <c r="AI68" s="10" t="s">
        <v>8</v>
      </c>
      <c r="AJ68" s="10" t="s">
        <v>5</v>
      </c>
      <c r="AK68" s="10" t="s">
        <v>8</v>
      </c>
      <c r="AL68" s="5"/>
      <c r="AM68" s="5"/>
    </row>
    <row r="69" spans="1:39" ht="12.75">
      <c r="A69" s="8"/>
      <c r="B69" s="8"/>
      <c r="C69" s="136"/>
      <c r="D69" s="136"/>
      <c r="E69" s="10" t="s">
        <v>4</v>
      </c>
      <c r="F69" s="17">
        <f t="shared" si="19"/>
        <v>0</v>
      </c>
      <c r="G69" s="133"/>
      <c r="H69" s="10" t="s">
        <v>4</v>
      </c>
      <c r="I69" s="10" t="s">
        <v>4</v>
      </c>
      <c r="J69" s="10" t="s">
        <v>4</v>
      </c>
      <c r="K69" s="10" t="s">
        <v>4</v>
      </c>
      <c r="L69" s="10" t="s">
        <v>5</v>
      </c>
      <c r="M69" s="10" t="s">
        <v>7</v>
      </c>
      <c r="N69" s="10" t="s">
        <v>5</v>
      </c>
      <c r="O69" s="10" t="s">
        <v>8</v>
      </c>
      <c r="P69" s="10" t="s">
        <v>5</v>
      </c>
      <c r="Q69" s="10" t="s">
        <v>8</v>
      </c>
      <c r="R69" s="10" t="s">
        <v>5</v>
      </c>
      <c r="S69" s="10" t="s">
        <v>8</v>
      </c>
      <c r="T69" s="10" t="s">
        <v>5</v>
      </c>
      <c r="U69" s="10" t="s">
        <v>8</v>
      </c>
      <c r="V69" s="10" t="s">
        <v>5</v>
      </c>
      <c r="W69" s="10" t="s">
        <v>8</v>
      </c>
      <c r="X69" s="10" t="s">
        <v>5</v>
      </c>
      <c r="Y69" s="10" t="s">
        <v>8</v>
      </c>
      <c r="Z69" s="10" t="s">
        <v>5</v>
      </c>
      <c r="AA69" s="10" t="s">
        <v>8</v>
      </c>
      <c r="AB69" s="10" t="s">
        <v>5</v>
      </c>
      <c r="AC69" s="10" t="s">
        <v>8</v>
      </c>
      <c r="AD69" s="10" t="s">
        <v>5</v>
      </c>
      <c r="AE69" s="10" t="s">
        <v>8</v>
      </c>
      <c r="AF69" s="10" t="s">
        <v>5</v>
      </c>
      <c r="AG69" s="10" t="s">
        <v>8</v>
      </c>
      <c r="AH69" s="10" t="s">
        <v>5</v>
      </c>
      <c r="AI69" s="10" t="s">
        <v>8</v>
      </c>
      <c r="AJ69" s="10" t="s">
        <v>5</v>
      </c>
      <c r="AK69" s="10" t="s">
        <v>8</v>
      </c>
      <c r="AL69" s="5"/>
      <c r="AM69" s="5"/>
    </row>
    <row r="70" spans="1:39" ht="12.75">
      <c r="A70" s="8"/>
      <c r="B70" s="8"/>
      <c r="C70" s="136"/>
      <c r="D70" s="136"/>
      <c r="E70" s="10" t="s">
        <v>4</v>
      </c>
      <c r="F70" s="17">
        <f t="shared" si="19"/>
        <v>0</v>
      </c>
      <c r="G70" s="133"/>
      <c r="H70" s="10" t="s">
        <v>4</v>
      </c>
      <c r="I70" s="10" t="s">
        <v>4</v>
      </c>
      <c r="J70" s="10" t="s">
        <v>4</v>
      </c>
      <c r="K70" s="10" t="s">
        <v>4</v>
      </c>
      <c r="L70" s="10" t="s">
        <v>5</v>
      </c>
      <c r="M70" s="10" t="s">
        <v>7</v>
      </c>
      <c r="N70" s="10" t="s">
        <v>5</v>
      </c>
      <c r="O70" s="10" t="s">
        <v>8</v>
      </c>
      <c r="P70" s="10" t="s">
        <v>5</v>
      </c>
      <c r="Q70" s="10" t="s">
        <v>8</v>
      </c>
      <c r="R70" s="10" t="s">
        <v>5</v>
      </c>
      <c r="S70" s="10" t="s">
        <v>8</v>
      </c>
      <c r="T70" s="10" t="s">
        <v>5</v>
      </c>
      <c r="U70" s="10" t="s">
        <v>8</v>
      </c>
      <c r="V70" s="10" t="s">
        <v>5</v>
      </c>
      <c r="W70" s="10" t="s">
        <v>8</v>
      </c>
      <c r="X70" s="10" t="s">
        <v>5</v>
      </c>
      <c r="Y70" s="10" t="s">
        <v>8</v>
      </c>
      <c r="Z70" s="10" t="s">
        <v>5</v>
      </c>
      <c r="AA70" s="10" t="s">
        <v>8</v>
      </c>
      <c r="AB70" s="10" t="s">
        <v>5</v>
      </c>
      <c r="AC70" s="10" t="s">
        <v>8</v>
      </c>
      <c r="AD70" s="10" t="s">
        <v>5</v>
      </c>
      <c r="AE70" s="10" t="s">
        <v>8</v>
      </c>
      <c r="AF70" s="10" t="s">
        <v>5</v>
      </c>
      <c r="AG70" s="10" t="s">
        <v>8</v>
      </c>
      <c r="AH70" s="10" t="s">
        <v>5</v>
      </c>
      <c r="AI70" s="10" t="s">
        <v>8</v>
      </c>
      <c r="AJ70" s="10" t="s">
        <v>5</v>
      </c>
      <c r="AK70" s="10" t="s">
        <v>8</v>
      </c>
      <c r="AL70" s="5"/>
      <c r="AM70" s="5"/>
    </row>
    <row r="71" spans="1:39" ht="12.75">
      <c r="A71" s="8"/>
      <c r="B71" s="8"/>
      <c r="C71" s="136"/>
      <c r="D71" s="136"/>
      <c r="E71" s="10" t="s">
        <v>4</v>
      </c>
      <c r="F71" s="17">
        <f t="shared" si="19"/>
        <v>0</v>
      </c>
      <c r="G71" s="133"/>
      <c r="H71" s="10" t="s">
        <v>4</v>
      </c>
      <c r="I71" s="10" t="s">
        <v>4</v>
      </c>
      <c r="J71" s="10" t="s">
        <v>4</v>
      </c>
      <c r="K71" s="10" t="s">
        <v>4</v>
      </c>
      <c r="L71" s="10" t="s">
        <v>5</v>
      </c>
      <c r="M71" s="10" t="s">
        <v>7</v>
      </c>
      <c r="N71" s="10" t="s">
        <v>5</v>
      </c>
      <c r="O71" s="10" t="s">
        <v>8</v>
      </c>
      <c r="P71" s="10" t="s">
        <v>5</v>
      </c>
      <c r="Q71" s="10" t="s">
        <v>8</v>
      </c>
      <c r="R71" s="10" t="s">
        <v>5</v>
      </c>
      <c r="S71" s="10" t="s">
        <v>8</v>
      </c>
      <c r="T71" s="10" t="s">
        <v>5</v>
      </c>
      <c r="U71" s="10" t="s">
        <v>8</v>
      </c>
      <c r="V71" s="10" t="s">
        <v>5</v>
      </c>
      <c r="W71" s="10" t="s">
        <v>8</v>
      </c>
      <c r="X71" s="10" t="s">
        <v>5</v>
      </c>
      <c r="Y71" s="10" t="s">
        <v>8</v>
      </c>
      <c r="Z71" s="10" t="s">
        <v>5</v>
      </c>
      <c r="AA71" s="10" t="s">
        <v>8</v>
      </c>
      <c r="AB71" s="10" t="s">
        <v>5</v>
      </c>
      <c r="AC71" s="10" t="s">
        <v>8</v>
      </c>
      <c r="AD71" s="10" t="s">
        <v>5</v>
      </c>
      <c r="AE71" s="10" t="s">
        <v>8</v>
      </c>
      <c r="AF71" s="10" t="s">
        <v>5</v>
      </c>
      <c r="AG71" s="10" t="s">
        <v>8</v>
      </c>
      <c r="AH71" s="10" t="s">
        <v>5</v>
      </c>
      <c r="AI71" s="10" t="s">
        <v>8</v>
      </c>
      <c r="AJ71" s="10" t="s">
        <v>5</v>
      </c>
      <c r="AK71" s="10" t="s">
        <v>8</v>
      </c>
      <c r="AL71" s="5"/>
      <c r="AM71" s="5"/>
    </row>
    <row r="72" spans="1:39" ht="12.75">
      <c r="A72" s="8"/>
      <c r="B72" s="8"/>
      <c r="C72" s="136"/>
      <c r="D72" s="136"/>
      <c r="E72" s="10" t="s">
        <v>4</v>
      </c>
      <c r="F72" s="17">
        <f t="shared" si="19"/>
        <v>0</v>
      </c>
      <c r="G72" s="133"/>
      <c r="H72" s="10" t="s">
        <v>4</v>
      </c>
      <c r="I72" s="10" t="s">
        <v>4</v>
      </c>
      <c r="J72" s="10" t="s">
        <v>4</v>
      </c>
      <c r="K72" s="10" t="s">
        <v>4</v>
      </c>
      <c r="L72" s="10" t="s">
        <v>5</v>
      </c>
      <c r="M72" s="10" t="s">
        <v>7</v>
      </c>
      <c r="N72" s="10" t="s">
        <v>5</v>
      </c>
      <c r="O72" s="10" t="s">
        <v>8</v>
      </c>
      <c r="P72" s="10" t="s">
        <v>5</v>
      </c>
      <c r="Q72" s="10" t="s">
        <v>8</v>
      </c>
      <c r="R72" s="10" t="s">
        <v>5</v>
      </c>
      <c r="S72" s="10" t="s">
        <v>8</v>
      </c>
      <c r="T72" s="10" t="s">
        <v>5</v>
      </c>
      <c r="U72" s="10" t="s">
        <v>8</v>
      </c>
      <c r="V72" s="10" t="s">
        <v>5</v>
      </c>
      <c r="W72" s="10" t="s">
        <v>8</v>
      </c>
      <c r="X72" s="10" t="s">
        <v>5</v>
      </c>
      <c r="Y72" s="10" t="s">
        <v>8</v>
      </c>
      <c r="Z72" s="10" t="s">
        <v>5</v>
      </c>
      <c r="AA72" s="10" t="s">
        <v>8</v>
      </c>
      <c r="AB72" s="10" t="s">
        <v>5</v>
      </c>
      <c r="AC72" s="10" t="s">
        <v>8</v>
      </c>
      <c r="AD72" s="10" t="s">
        <v>5</v>
      </c>
      <c r="AE72" s="10" t="s">
        <v>8</v>
      </c>
      <c r="AF72" s="10" t="s">
        <v>5</v>
      </c>
      <c r="AG72" s="10" t="s">
        <v>8</v>
      </c>
      <c r="AH72" s="10" t="s">
        <v>5</v>
      </c>
      <c r="AI72" s="10" t="s">
        <v>8</v>
      </c>
      <c r="AJ72" s="10" t="s">
        <v>5</v>
      </c>
      <c r="AK72" s="10" t="s">
        <v>8</v>
      </c>
      <c r="AL72" s="5"/>
      <c r="AM72" s="5"/>
    </row>
    <row r="73" spans="1:39" ht="12.75">
      <c r="A73" s="8"/>
      <c r="B73" s="8"/>
      <c r="C73" s="136"/>
      <c r="D73" s="136"/>
      <c r="E73" s="10" t="s">
        <v>4</v>
      </c>
      <c r="F73" s="17">
        <f t="shared" si="19"/>
        <v>0</v>
      </c>
      <c r="G73" s="133"/>
      <c r="H73" s="10" t="s">
        <v>4</v>
      </c>
      <c r="I73" s="10" t="s">
        <v>4</v>
      </c>
      <c r="J73" s="10" t="s">
        <v>4</v>
      </c>
      <c r="K73" s="10" t="s">
        <v>4</v>
      </c>
      <c r="L73" s="10" t="s">
        <v>5</v>
      </c>
      <c r="M73" s="10" t="s">
        <v>7</v>
      </c>
      <c r="N73" s="10" t="s">
        <v>5</v>
      </c>
      <c r="O73" s="10" t="s">
        <v>8</v>
      </c>
      <c r="P73" s="10" t="s">
        <v>5</v>
      </c>
      <c r="Q73" s="10" t="s">
        <v>8</v>
      </c>
      <c r="R73" s="10" t="s">
        <v>5</v>
      </c>
      <c r="S73" s="10" t="s">
        <v>8</v>
      </c>
      <c r="T73" s="10" t="s">
        <v>5</v>
      </c>
      <c r="U73" s="10" t="s">
        <v>8</v>
      </c>
      <c r="V73" s="10" t="s">
        <v>5</v>
      </c>
      <c r="W73" s="10" t="s">
        <v>8</v>
      </c>
      <c r="X73" s="10" t="s">
        <v>5</v>
      </c>
      <c r="Y73" s="10" t="s">
        <v>8</v>
      </c>
      <c r="Z73" s="10" t="s">
        <v>5</v>
      </c>
      <c r="AA73" s="10" t="s">
        <v>8</v>
      </c>
      <c r="AB73" s="10" t="s">
        <v>5</v>
      </c>
      <c r="AC73" s="10" t="s">
        <v>8</v>
      </c>
      <c r="AD73" s="10" t="s">
        <v>5</v>
      </c>
      <c r="AE73" s="10" t="s">
        <v>8</v>
      </c>
      <c r="AF73" s="10" t="s">
        <v>5</v>
      </c>
      <c r="AG73" s="10" t="s">
        <v>8</v>
      </c>
      <c r="AH73" s="10" t="s">
        <v>5</v>
      </c>
      <c r="AI73" s="10" t="s">
        <v>8</v>
      </c>
      <c r="AJ73" s="10" t="s">
        <v>5</v>
      </c>
      <c r="AK73" s="10" t="s">
        <v>8</v>
      </c>
      <c r="AL73" s="5"/>
      <c r="AM73" s="5"/>
    </row>
    <row r="74" spans="1:39" ht="12.75">
      <c r="A74" s="8"/>
      <c r="B74" s="8"/>
      <c r="C74" s="136"/>
      <c r="D74" s="136"/>
      <c r="E74" s="10" t="s">
        <v>4</v>
      </c>
      <c r="F74" s="17">
        <f t="shared" si="19"/>
        <v>0</v>
      </c>
      <c r="G74" s="133"/>
      <c r="H74" s="10" t="s">
        <v>4</v>
      </c>
      <c r="I74" s="10" t="s">
        <v>4</v>
      </c>
      <c r="J74" s="10" t="s">
        <v>4</v>
      </c>
      <c r="K74" s="10" t="s">
        <v>4</v>
      </c>
      <c r="L74" s="10" t="s">
        <v>5</v>
      </c>
      <c r="M74" s="10" t="s">
        <v>7</v>
      </c>
      <c r="N74" s="10" t="s">
        <v>5</v>
      </c>
      <c r="O74" s="10" t="s">
        <v>8</v>
      </c>
      <c r="P74" s="10" t="s">
        <v>5</v>
      </c>
      <c r="Q74" s="10" t="s">
        <v>8</v>
      </c>
      <c r="R74" s="10" t="s">
        <v>5</v>
      </c>
      <c r="S74" s="10" t="s">
        <v>8</v>
      </c>
      <c r="T74" s="10" t="s">
        <v>5</v>
      </c>
      <c r="U74" s="10" t="s">
        <v>8</v>
      </c>
      <c r="V74" s="10" t="s">
        <v>5</v>
      </c>
      <c r="W74" s="10" t="s">
        <v>8</v>
      </c>
      <c r="X74" s="10" t="s">
        <v>5</v>
      </c>
      <c r="Y74" s="10" t="s">
        <v>8</v>
      </c>
      <c r="Z74" s="10" t="s">
        <v>5</v>
      </c>
      <c r="AA74" s="10" t="s">
        <v>8</v>
      </c>
      <c r="AB74" s="10" t="s">
        <v>5</v>
      </c>
      <c r="AC74" s="10" t="s">
        <v>8</v>
      </c>
      <c r="AD74" s="10" t="s">
        <v>5</v>
      </c>
      <c r="AE74" s="10" t="s">
        <v>8</v>
      </c>
      <c r="AF74" s="10" t="s">
        <v>5</v>
      </c>
      <c r="AG74" s="10" t="s">
        <v>8</v>
      </c>
      <c r="AH74" s="10" t="s">
        <v>5</v>
      </c>
      <c r="AI74" s="10" t="s">
        <v>8</v>
      </c>
      <c r="AJ74" s="10" t="s">
        <v>5</v>
      </c>
      <c r="AK74" s="10" t="s">
        <v>8</v>
      </c>
      <c r="AL74" s="5"/>
      <c r="AM74" s="5"/>
    </row>
    <row r="75" spans="1:39" ht="12.75">
      <c r="A75" s="8"/>
      <c r="B75" s="8"/>
      <c r="C75" s="136"/>
      <c r="D75" s="136"/>
      <c r="E75" s="10" t="s">
        <v>4</v>
      </c>
      <c r="F75" s="17">
        <f t="shared" si="19"/>
        <v>0</v>
      </c>
      <c r="G75" s="133"/>
      <c r="H75" s="10" t="s">
        <v>4</v>
      </c>
      <c r="I75" s="10" t="s">
        <v>4</v>
      </c>
      <c r="J75" s="10" t="s">
        <v>4</v>
      </c>
      <c r="K75" s="10" t="s">
        <v>4</v>
      </c>
      <c r="L75" s="10" t="s">
        <v>5</v>
      </c>
      <c r="M75" s="10" t="s">
        <v>7</v>
      </c>
      <c r="N75" s="10" t="s">
        <v>5</v>
      </c>
      <c r="O75" s="10" t="s">
        <v>8</v>
      </c>
      <c r="P75" s="10" t="s">
        <v>5</v>
      </c>
      <c r="Q75" s="10" t="s">
        <v>8</v>
      </c>
      <c r="R75" s="10" t="s">
        <v>5</v>
      </c>
      <c r="S75" s="10" t="s">
        <v>8</v>
      </c>
      <c r="T75" s="10" t="s">
        <v>5</v>
      </c>
      <c r="U75" s="10" t="s">
        <v>8</v>
      </c>
      <c r="V75" s="10" t="s">
        <v>5</v>
      </c>
      <c r="W75" s="10" t="s">
        <v>8</v>
      </c>
      <c r="X75" s="10" t="s">
        <v>5</v>
      </c>
      <c r="Y75" s="10" t="s">
        <v>8</v>
      </c>
      <c r="Z75" s="10" t="s">
        <v>5</v>
      </c>
      <c r="AA75" s="10" t="s">
        <v>8</v>
      </c>
      <c r="AB75" s="10" t="s">
        <v>5</v>
      </c>
      <c r="AC75" s="10" t="s">
        <v>8</v>
      </c>
      <c r="AD75" s="10" t="s">
        <v>5</v>
      </c>
      <c r="AE75" s="10" t="s">
        <v>8</v>
      </c>
      <c r="AF75" s="10" t="s">
        <v>5</v>
      </c>
      <c r="AG75" s="10" t="s">
        <v>8</v>
      </c>
      <c r="AH75" s="10" t="s">
        <v>5</v>
      </c>
      <c r="AI75" s="10" t="s">
        <v>8</v>
      </c>
      <c r="AJ75" s="10" t="s">
        <v>5</v>
      </c>
      <c r="AK75" s="10" t="s">
        <v>8</v>
      </c>
      <c r="AL75" s="5"/>
      <c r="AM75" s="5"/>
    </row>
    <row r="76" spans="1:39" ht="12.75">
      <c r="A76" s="8"/>
      <c r="B76" s="8"/>
      <c r="C76" s="136"/>
      <c r="D76" s="136"/>
      <c r="E76" s="10" t="s">
        <v>4</v>
      </c>
      <c r="F76" s="17">
        <f t="shared" si="19"/>
        <v>0</v>
      </c>
      <c r="G76" s="133"/>
      <c r="H76" s="10" t="s">
        <v>4</v>
      </c>
      <c r="I76" s="10" t="s">
        <v>4</v>
      </c>
      <c r="J76" s="10" t="s">
        <v>4</v>
      </c>
      <c r="K76" s="10" t="s">
        <v>4</v>
      </c>
      <c r="L76" s="10" t="s">
        <v>5</v>
      </c>
      <c r="M76" s="10" t="s">
        <v>7</v>
      </c>
      <c r="N76" s="10" t="s">
        <v>5</v>
      </c>
      <c r="O76" s="10" t="s">
        <v>8</v>
      </c>
      <c r="P76" s="10" t="s">
        <v>5</v>
      </c>
      <c r="Q76" s="10" t="s">
        <v>8</v>
      </c>
      <c r="R76" s="10" t="s">
        <v>5</v>
      </c>
      <c r="S76" s="10" t="s">
        <v>8</v>
      </c>
      <c r="T76" s="10" t="s">
        <v>5</v>
      </c>
      <c r="U76" s="10" t="s">
        <v>8</v>
      </c>
      <c r="V76" s="10" t="s">
        <v>5</v>
      </c>
      <c r="W76" s="10" t="s">
        <v>8</v>
      </c>
      <c r="X76" s="10" t="s">
        <v>5</v>
      </c>
      <c r="Y76" s="10" t="s">
        <v>8</v>
      </c>
      <c r="Z76" s="10" t="s">
        <v>5</v>
      </c>
      <c r="AA76" s="10" t="s">
        <v>8</v>
      </c>
      <c r="AB76" s="10" t="s">
        <v>5</v>
      </c>
      <c r="AC76" s="10" t="s">
        <v>8</v>
      </c>
      <c r="AD76" s="10" t="s">
        <v>5</v>
      </c>
      <c r="AE76" s="10" t="s">
        <v>8</v>
      </c>
      <c r="AF76" s="10" t="s">
        <v>5</v>
      </c>
      <c r="AG76" s="10" t="s">
        <v>8</v>
      </c>
      <c r="AH76" s="10" t="s">
        <v>5</v>
      </c>
      <c r="AI76" s="10" t="s">
        <v>8</v>
      </c>
      <c r="AJ76" s="10" t="s">
        <v>5</v>
      </c>
      <c r="AK76" s="10" t="s">
        <v>8</v>
      </c>
      <c r="AL76" s="5"/>
      <c r="AM76" s="5"/>
    </row>
    <row r="77" spans="1:39" ht="13.5" thickBot="1">
      <c r="A77" s="21"/>
      <c r="B77" s="8"/>
      <c r="C77" s="136"/>
      <c r="D77" s="136"/>
      <c r="E77" s="10" t="s">
        <v>4</v>
      </c>
      <c r="F77" s="17">
        <f t="shared" si="19"/>
        <v>0</v>
      </c>
      <c r="G77" s="133"/>
      <c r="H77" s="28" t="s">
        <v>4</v>
      </c>
      <c r="I77" s="28" t="s">
        <v>4</v>
      </c>
      <c r="J77" s="28" t="s">
        <v>4</v>
      </c>
      <c r="K77" s="28" t="s">
        <v>4</v>
      </c>
      <c r="L77" s="28" t="s">
        <v>5</v>
      </c>
      <c r="M77" s="28" t="s">
        <v>7</v>
      </c>
      <c r="N77" s="28" t="s">
        <v>5</v>
      </c>
      <c r="O77" s="28" t="s">
        <v>8</v>
      </c>
      <c r="P77" s="28" t="s">
        <v>5</v>
      </c>
      <c r="Q77" s="28" t="s">
        <v>8</v>
      </c>
      <c r="R77" s="28" t="s">
        <v>5</v>
      </c>
      <c r="S77" s="28" t="s">
        <v>8</v>
      </c>
      <c r="T77" s="28" t="s">
        <v>5</v>
      </c>
      <c r="U77" s="28" t="s">
        <v>8</v>
      </c>
      <c r="V77" s="28" t="s">
        <v>5</v>
      </c>
      <c r="W77" s="28" t="s">
        <v>8</v>
      </c>
      <c r="X77" s="28" t="s">
        <v>5</v>
      </c>
      <c r="Y77" s="28" t="s">
        <v>8</v>
      </c>
      <c r="Z77" s="28" t="s">
        <v>5</v>
      </c>
      <c r="AA77" s="28" t="s">
        <v>8</v>
      </c>
      <c r="AB77" s="28" t="s">
        <v>5</v>
      </c>
      <c r="AC77" s="28" t="s">
        <v>8</v>
      </c>
      <c r="AD77" s="28" t="s">
        <v>5</v>
      </c>
      <c r="AE77" s="28" t="s">
        <v>8</v>
      </c>
      <c r="AF77" s="28" t="s">
        <v>5</v>
      </c>
      <c r="AG77" s="28" t="s">
        <v>8</v>
      </c>
      <c r="AH77" s="28" t="s">
        <v>5</v>
      </c>
      <c r="AI77" s="28" t="s">
        <v>8</v>
      </c>
      <c r="AJ77" s="28" t="s">
        <v>5</v>
      </c>
      <c r="AK77" s="28" t="s">
        <v>8</v>
      </c>
      <c r="AL77" s="5"/>
      <c r="AM77" s="5"/>
    </row>
    <row r="78" spans="1:39" ht="38.25">
      <c r="A78" s="29"/>
      <c r="B78" s="30" t="s">
        <v>23</v>
      </c>
      <c r="C78" s="68">
        <f>SUM(C51:C77)</f>
        <v>100</v>
      </c>
      <c r="D78" s="31" t="s">
        <v>24</v>
      </c>
      <c r="E78" s="31" t="s">
        <v>24</v>
      </c>
      <c r="F78" s="88">
        <f>SUM(F51:F77)</f>
        <v>211200</v>
      </c>
      <c r="G78" s="69">
        <f>SUM(G51:G77)</f>
        <v>21000000</v>
      </c>
      <c r="H78" s="18" t="s">
        <v>4</v>
      </c>
      <c r="I78" s="18" t="s">
        <v>4</v>
      </c>
      <c r="J78" s="18" t="s">
        <v>4</v>
      </c>
      <c r="K78" s="18" t="s">
        <v>4</v>
      </c>
      <c r="L78" s="18" t="s">
        <v>5</v>
      </c>
      <c r="M78" s="18" t="s">
        <v>7</v>
      </c>
      <c r="N78" s="18" t="s">
        <v>5</v>
      </c>
      <c r="O78" s="18" t="s">
        <v>8</v>
      </c>
      <c r="P78" s="18" t="s">
        <v>5</v>
      </c>
      <c r="Q78" s="18" t="s">
        <v>8</v>
      </c>
      <c r="R78" s="18" t="s">
        <v>5</v>
      </c>
      <c r="S78" s="18" t="s">
        <v>8</v>
      </c>
      <c r="T78" s="18" t="s">
        <v>5</v>
      </c>
      <c r="U78" s="18" t="s">
        <v>8</v>
      </c>
      <c r="V78" s="18" t="s">
        <v>5</v>
      </c>
      <c r="W78" s="18" t="s">
        <v>8</v>
      </c>
      <c r="X78" s="18" t="s">
        <v>5</v>
      </c>
      <c r="Y78" s="18" t="s">
        <v>8</v>
      </c>
      <c r="Z78" s="18" t="s">
        <v>5</v>
      </c>
      <c r="AA78" s="18" t="s">
        <v>8</v>
      </c>
      <c r="AB78" s="18" t="s">
        <v>5</v>
      </c>
      <c r="AC78" s="18" t="s">
        <v>8</v>
      </c>
      <c r="AD78" s="18" t="s">
        <v>5</v>
      </c>
      <c r="AE78" s="18" t="s">
        <v>8</v>
      </c>
      <c r="AF78" s="18" t="s">
        <v>5</v>
      </c>
      <c r="AG78" s="18" t="s">
        <v>8</v>
      </c>
      <c r="AH78" s="18" t="s">
        <v>5</v>
      </c>
      <c r="AI78" s="18" t="s">
        <v>8</v>
      </c>
      <c r="AJ78" s="18" t="s">
        <v>5</v>
      </c>
      <c r="AK78" s="32" t="s">
        <v>8</v>
      </c>
      <c r="AL78" s="5"/>
      <c r="AM78" s="5"/>
    </row>
    <row r="79" spans="1:39" ht="51">
      <c r="A79" s="23"/>
      <c r="B79" s="89" t="s">
        <v>25</v>
      </c>
      <c r="C79" s="12" t="s">
        <v>4</v>
      </c>
      <c r="D79" s="12" t="s">
        <v>4</v>
      </c>
      <c r="E79" s="12" t="s">
        <v>4</v>
      </c>
      <c r="F79" s="12" t="s">
        <v>4</v>
      </c>
      <c r="G79" s="61">
        <f>G78*34.2%</f>
        <v>7182000.000000001</v>
      </c>
      <c r="H79" s="10" t="s">
        <v>4</v>
      </c>
      <c r="I79" s="10" t="s">
        <v>4</v>
      </c>
      <c r="J79" s="10" t="s">
        <v>4</v>
      </c>
      <c r="K79" s="10" t="s">
        <v>4</v>
      </c>
      <c r="L79" s="10" t="s">
        <v>5</v>
      </c>
      <c r="M79" s="10" t="s">
        <v>7</v>
      </c>
      <c r="N79" s="10" t="s">
        <v>5</v>
      </c>
      <c r="O79" s="10" t="s">
        <v>8</v>
      </c>
      <c r="P79" s="10" t="s">
        <v>5</v>
      </c>
      <c r="Q79" s="10" t="s">
        <v>8</v>
      </c>
      <c r="R79" s="10" t="s">
        <v>5</v>
      </c>
      <c r="S79" s="10" t="s">
        <v>8</v>
      </c>
      <c r="T79" s="10" t="s">
        <v>5</v>
      </c>
      <c r="U79" s="10" t="s">
        <v>8</v>
      </c>
      <c r="V79" s="10" t="s">
        <v>5</v>
      </c>
      <c r="W79" s="10" t="s">
        <v>8</v>
      </c>
      <c r="X79" s="10" t="s">
        <v>5</v>
      </c>
      <c r="Y79" s="10" t="s">
        <v>8</v>
      </c>
      <c r="Z79" s="10" t="s">
        <v>5</v>
      </c>
      <c r="AA79" s="10" t="s">
        <v>8</v>
      </c>
      <c r="AB79" s="10" t="s">
        <v>5</v>
      </c>
      <c r="AC79" s="10" t="s">
        <v>8</v>
      </c>
      <c r="AD79" s="10" t="s">
        <v>5</v>
      </c>
      <c r="AE79" s="10" t="s">
        <v>8</v>
      </c>
      <c r="AF79" s="10" t="s">
        <v>5</v>
      </c>
      <c r="AG79" s="10" t="s">
        <v>8</v>
      </c>
      <c r="AH79" s="10" t="s">
        <v>5</v>
      </c>
      <c r="AI79" s="10" t="s">
        <v>8</v>
      </c>
      <c r="AJ79" s="10" t="s">
        <v>5</v>
      </c>
      <c r="AK79" s="33" t="s">
        <v>8</v>
      </c>
      <c r="AL79" s="5"/>
      <c r="AM79" s="5"/>
    </row>
    <row r="80" spans="1:37" ht="51.75" thickBot="1">
      <c r="A80" s="34"/>
      <c r="B80" s="35" t="s">
        <v>26</v>
      </c>
      <c r="C80" s="70" t="s">
        <v>4</v>
      </c>
      <c r="D80" s="70" t="s">
        <v>4</v>
      </c>
      <c r="E80" s="70" t="s">
        <v>4</v>
      </c>
      <c r="F80" s="70" t="s">
        <v>4</v>
      </c>
      <c r="G80" s="71">
        <f>G79+G78</f>
        <v>28182000</v>
      </c>
      <c r="H80" s="36" t="s">
        <v>4</v>
      </c>
      <c r="I80" s="36" t="s">
        <v>4</v>
      </c>
      <c r="J80" s="36" t="s">
        <v>4</v>
      </c>
      <c r="K80" s="36" t="s">
        <v>4</v>
      </c>
      <c r="L80" s="36" t="s">
        <v>5</v>
      </c>
      <c r="M80" s="36" t="s">
        <v>7</v>
      </c>
      <c r="N80" s="36" t="s">
        <v>5</v>
      </c>
      <c r="O80" s="36" t="s">
        <v>8</v>
      </c>
      <c r="P80" s="36" t="s">
        <v>5</v>
      </c>
      <c r="Q80" s="36" t="s">
        <v>8</v>
      </c>
      <c r="R80" s="36" t="s">
        <v>5</v>
      </c>
      <c r="S80" s="36" t="s">
        <v>8</v>
      </c>
      <c r="T80" s="36" t="s">
        <v>5</v>
      </c>
      <c r="U80" s="36" t="s">
        <v>8</v>
      </c>
      <c r="V80" s="36" t="s">
        <v>5</v>
      </c>
      <c r="W80" s="36" t="s">
        <v>8</v>
      </c>
      <c r="X80" s="36" t="s">
        <v>5</v>
      </c>
      <c r="Y80" s="36" t="s">
        <v>8</v>
      </c>
      <c r="Z80" s="36" t="s">
        <v>5</v>
      </c>
      <c r="AA80" s="36" t="s">
        <v>8</v>
      </c>
      <c r="AB80" s="36" t="s">
        <v>5</v>
      </c>
      <c r="AC80" s="36" t="s">
        <v>8</v>
      </c>
      <c r="AD80" s="36" t="s">
        <v>5</v>
      </c>
      <c r="AE80" s="36" t="s">
        <v>8</v>
      </c>
      <c r="AF80" s="36" t="s">
        <v>5</v>
      </c>
      <c r="AG80" s="36" t="s">
        <v>8</v>
      </c>
      <c r="AH80" s="36" t="s">
        <v>5</v>
      </c>
      <c r="AI80" s="36" t="s">
        <v>8</v>
      </c>
      <c r="AJ80" s="36" t="s">
        <v>5</v>
      </c>
      <c r="AK80" s="37" t="s">
        <v>8</v>
      </c>
    </row>
    <row r="81" spans="1:37" ht="51.75" thickBot="1">
      <c r="A81" s="26" t="s">
        <v>28</v>
      </c>
      <c r="B81" s="22" t="s">
        <v>29</v>
      </c>
      <c r="C81" s="25" t="s">
        <v>4</v>
      </c>
      <c r="D81" s="25" t="s">
        <v>4</v>
      </c>
      <c r="E81" s="25" t="s">
        <v>4</v>
      </c>
      <c r="F81" s="25" t="s">
        <v>4</v>
      </c>
      <c r="G81" s="72">
        <f>G80+G49</f>
        <v>79178000</v>
      </c>
      <c r="H81" s="27" t="s">
        <v>4</v>
      </c>
      <c r="I81" s="27" t="s">
        <v>4</v>
      </c>
      <c r="J81" s="27" t="s">
        <v>4</v>
      </c>
      <c r="K81" s="27" t="s">
        <v>4</v>
      </c>
      <c r="L81" s="27" t="s">
        <v>5</v>
      </c>
      <c r="M81" s="27" t="s">
        <v>7</v>
      </c>
      <c r="N81" s="27" t="s">
        <v>5</v>
      </c>
      <c r="O81" s="27" t="s">
        <v>8</v>
      </c>
      <c r="P81" s="27" t="s">
        <v>5</v>
      </c>
      <c r="Q81" s="27" t="s">
        <v>8</v>
      </c>
      <c r="R81" s="27" t="s">
        <v>5</v>
      </c>
      <c r="S81" s="27" t="s">
        <v>8</v>
      </c>
      <c r="T81" s="27" t="s">
        <v>5</v>
      </c>
      <c r="U81" s="27" t="s">
        <v>8</v>
      </c>
      <c r="V81" s="27" t="s">
        <v>5</v>
      </c>
      <c r="W81" s="27" t="s">
        <v>8</v>
      </c>
      <c r="X81" s="27" t="s">
        <v>5</v>
      </c>
      <c r="Y81" s="27" t="s">
        <v>8</v>
      </c>
      <c r="Z81" s="27" t="s">
        <v>5</v>
      </c>
      <c r="AA81" s="27" t="s">
        <v>8</v>
      </c>
      <c r="AB81" s="27" t="s">
        <v>5</v>
      </c>
      <c r="AC81" s="27" t="s">
        <v>8</v>
      </c>
      <c r="AD81" s="27" t="s">
        <v>5</v>
      </c>
      <c r="AE81" s="27" t="s">
        <v>8</v>
      </c>
      <c r="AF81" s="27" t="s">
        <v>5</v>
      </c>
      <c r="AG81" s="27" t="s">
        <v>8</v>
      </c>
      <c r="AH81" s="27" t="s">
        <v>5</v>
      </c>
      <c r="AI81" s="27" t="s">
        <v>8</v>
      </c>
      <c r="AJ81" s="27" t="s">
        <v>5</v>
      </c>
      <c r="AK81" s="38" t="s">
        <v>8</v>
      </c>
    </row>
    <row r="82" ht="12.75">
      <c r="A82" s="9"/>
    </row>
    <row r="83" spans="1:11" s="141" customFormat="1" ht="30" customHeight="1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</row>
    <row r="84" spans="1:11" s="43" customFormat="1" ht="18.75">
      <c r="A84" s="149" t="s">
        <v>203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</row>
    <row r="85" spans="1:10" s="43" customFormat="1" ht="15.75">
      <c r="A85" s="148" t="s">
        <v>161</v>
      </c>
      <c r="B85" s="148"/>
      <c r="C85" s="148"/>
      <c r="D85" s="148"/>
      <c r="E85" s="148"/>
      <c r="F85" s="148"/>
      <c r="G85" s="148"/>
      <c r="H85" s="148"/>
      <c r="I85" s="148"/>
      <c r="J85" s="148"/>
    </row>
    <row r="86" spans="1:11" s="43" customFormat="1" ht="18.75">
      <c r="A86" s="149" t="s">
        <v>204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</row>
    <row r="87" spans="1:10" s="43" customFormat="1" ht="15.75">
      <c r="A87" s="148" t="s">
        <v>161</v>
      </c>
      <c r="B87" s="148"/>
      <c r="C87" s="148"/>
      <c r="D87" s="148"/>
      <c r="E87" s="148"/>
      <c r="F87" s="148"/>
      <c r="G87" s="148"/>
      <c r="H87" s="148"/>
      <c r="I87" s="148"/>
      <c r="J87" s="148"/>
    </row>
    <row r="88" spans="1:9" s="43" customFormat="1" ht="15.75">
      <c r="A88" s="73"/>
      <c r="C88" s="74"/>
      <c r="D88" s="51"/>
      <c r="E88" s="51"/>
      <c r="F88" s="51"/>
      <c r="G88" s="51"/>
      <c r="H88" s="77"/>
      <c r="I88" s="51"/>
    </row>
  </sheetData>
  <sheetProtection/>
  <mergeCells count="35">
    <mergeCell ref="A11:A13"/>
    <mergeCell ref="A6:AK6"/>
    <mergeCell ref="A7:AK7"/>
    <mergeCell ref="A8:AK8"/>
    <mergeCell ref="E9:P9"/>
    <mergeCell ref="X12:Y12"/>
    <mergeCell ref="Z12:AA12"/>
    <mergeCell ref="E11:E13"/>
    <mergeCell ref="C11:C13"/>
    <mergeCell ref="G11:G13"/>
    <mergeCell ref="A85:J85"/>
    <mergeCell ref="A86:K86"/>
    <mergeCell ref="A87:J87"/>
    <mergeCell ref="B50:AK50"/>
    <mergeCell ref="A83:K83"/>
    <mergeCell ref="A84:K84"/>
    <mergeCell ref="B11:B13"/>
    <mergeCell ref="F11:F13"/>
    <mergeCell ref="AF12:AG12"/>
    <mergeCell ref="AB12:AC12"/>
    <mergeCell ref="AD12:AE12"/>
    <mergeCell ref="H12:I12"/>
    <mergeCell ref="L12:M12"/>
    <mergeCell ref="N12:O12"/>
    <mergeCell ref="P12:Q12"/>
    <mergeCell ref="AM13:AN13"/>
    <mergeCell ref="D11:D13"/>
    <mergeCell ref="B15:AK15"/>
    <mergeCell ref="H11:AK11"/>
    <mergeCell ref="J12:K12"/>
    <mergeCell ref="R12:S12"/>
    <mergeCell ref="T12:U12"/>
    <mergeCell ref="V12:W12"/>
    <mergeCell ref="AJ12:AK12"/>
    <mergeCell ref="AH12:AI12"/>
  </mergeCells>
  <printOptions/>
  <pageMargins left="0.32" right="0.14" top="0.31" bottom="0.35" header="0.27" footer="0.3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49.875" style="43" customWidth="1"/>
    <col min="2" max="2" width="12.75390625" style="43" customWidth="1"/>
    <col min="3" max="3" width="15.75390625" style="102" customWidth="1"/>
    <col min="4" max="4" width="19.25390625" style="43" customWidth="1"/>
    <col min="5" max="5" width="9.125" style="43" customWidth="1"/>
    <col min="6" max="6" width="13.00390625" style="43" customWidth="1"/>
    <col min="7" max="16384" width="9.125" style="43" customWidth="1"/>
  </cols>
  <sheetData>
    <row r="1" ht="18.75">
      <c r="D1" s="2" t="s">
        <v>239</v>
      </c>
    </row>
    <row r="2" ht="18.75">
      <c r="D2" s="2" t="s">
        <v>231</v>
      </c>
    </row>
    <row r="3" ht="18.75">
      <c r="D3" s="2" t="s">
        <v>232</v>
      </c>
    </row>
    <row r="4" ht="18.75">
      <c r="D4" s="2"/>
    </row>
    <row r="5" ht="15.75">
      <c r="A5" s="44"/>
    </row>
    <row r="6" ht="15.75">
      <c r="A6" s="45"/>
    </row>
    <row r="7" spans="1:4" ht="18.75">
      <c r="A7" s="154" t="s">
        <v>30</v>
      </c>
      <c r="B7" s="154"/>
      <c r="C7" s="154"/>
      <c r="D7" s="154"/>
    </row>
    <row r="8" spans="1:4" ht="18.75">
      <c r="A8" s="154" t="s">
        <v>31</v>
      </c>
      <c r="B8" s="154"/>
      <c r="C8" s="154"/>
      <c r="D8" s="154"/>
    </row>
    <row r="9" spans="1:4" ht="18.75">
      <c r="A9" s="154" t="s">
        <v>32</v>
      </c>
      <c r="B9" s="154"/>
      <c r="C9" s="154"/>
      <c r="D9" s="154"/>
    </row>
    <row r="10" spans="1:4" ht="18.75">
      <c r="A10" s="154" t="s">
        <v>62</v>
      </c>
      <c r="B10" s="154"/>
      <c r="C10" s="154"/>
      <c r="D10" s="154"/>
    </row>
    <row r="11" spans="1:4" ht="18.75">
      <c r="A11" s="163" t="s">
        <v>234</v>
      </c>
      <c r="B11" s="163"/>
      <c r="C11" s="163"/>
      <c r="D11" s="163"/>
    </row>
    <row r="12" spans="1:4" ht="23.25" customHeight="1">
      <c r="A12" s="164"/>
      <c r="B12" s="164"/>
      <c r="C12" s="164"/>
      <c r="D12" s="164"/>
    </row>
    <row r="13" spans="1:7" ht="147.75" customHeight="1">
      <c r="A13" s="47" t="s">
        <v>48</v>
      </c>
      <c r="B13" s="47" t="s">
        <v>33</v>
      </c>
      <c r="C13" s="103" t="s">
        <v>130</v>
      </c>
      <c r="D13" s="47" t="s">
        <v>131</v>
      </c>
      <c r="F13" s="142" t="s">
        <v>21</v>
      </c>
      <c r="G13" s="142"/>
    </row>
    <row r="14" spans="1:4" ht="37.5" customHeight="1">
      <c r="A14" s="48">
        <v>1</v>
      </c>
      <c r="B14" s="48">
        <v>2</v>
      </c>
      <c r="C14" s="48">
        <v>3</v>
      </c>
      <c r="D14" s="48" t="s">
        <v>132</v>
      </c>
    </row>
    <row r="15" spans="1:4" ht="33" customHeight="1">
      <c r="A15" s="165" t="s">
        <v>133</v>
      </c>
      <c r="B15" s="165"/>
      <c r="C15" s="165"/>
      <c r="D15" s="165"/>
    </row>
    <row r="16" spans="1:4" ht="39.75" customHeight="1">
      <c r="A16" s="160" t="s">
        <v>134</v>
      </c>
      <c r="B16" s="161"/>
      <c r="C16" s="161"/>
      <c r="D16" s="162"/>
    </row>
    <row r="17" spans="1:6" ht="36.75" customHeight="1">
      <c r="A17" s="49" t="s">
        <v>157</v>
      </c>
      <c r="B17" s="98"/>
      <c r="C17" s="106">
        <f>C18+C19</f>
        <v>50996000</v>
      </c>
      <c r="D17" s="50" t="s">
        <v>34</v>
      </c>
      <c r="F17" s="52">
        <f>C17-'прилож 10.1'!G49</f>
        <v>0</v>
      </c>
    </row>
    <row r="18" spans="1:4" ht="15.75">
      <c r="A18" s="49" t="s">
        <v>35</v>
      </c>
      <c r="B18" s="48">
        <v>211</v>
      </c>
      <c r="C18" s="107">
        <f>'прилож 10.1'!G47</f>
        <v>38000000</v>
      </c>
      <c r="D18" s="48" t="s">
        <v>34</v>
      </c>
    </row>
    <row r="19" spans="1:4" ht="15.75">
      <c r="A19" s="49" t="s">
        <v>36</v>
      </c>
      <c r="B19" s="48">
        <v>213</v>
      </c>
      <c r="C19" s="107">
        <f>'прилож 10.1'!G48</f>
        <v>12996000.000000002</v>
      </c>
      <c r="D19" s="48" t="s">
        <v>34</v>
      </c>
    </row>
    <row r="20" spans="1:4" ht="31.5" customHeight="1">
      <c r="A20" s="97" t="s">
        <v>135</v>
      </c>
      <c r="B20" s="48">
        <v>340</v>
      </c>
      <c r="C20" s="112">
        <v>40000000</v>
      </c>
      <c r="D20" s="48" t="s">
        <v>34</v>
      </c>
    </row>
    <row r="21" spans="1:4" ht="33" customHeight="1">
      <c r="A21" s="97" t="s">
        <v>137</v>
      </c>
      <c r="B21" s="49"/>
      <c r="C21" s="105">
        <f>SUM(C22:C30)</f>
        <v>500000</v>
      </c>
      <c r="D21" s="98"/>
    </row>
    <row r="22" spans="1:4" ht="15.75">
      <c r="A22" s="49" t="s">
        <v>37</v>
      </c>
      <c r="B22" s="48">
        <v>212</v>
      </c>
      <c r="C22" s="112"/>
      <c r="D22" s="48" t="s">
        <v>34</v>
      </c>
    </row>
    <row r="23" spans="1:4" ht="15.75">
      <c r="A23" s="49" t="s">
        <v>38</v>
      </c>
      <c r="B23" s="48">
        <v>221</v>
      </c>
      <c r="C23" s="112"/>
      <c r="D23" s="48" t="s">
        <v>34</v>
      </c>
    </row>
    <row r="24" spans="1:4" ht="15.75">
      <c r="A24" s="49" t="s">
        <v>39</v>
      </c>
      <c r="B24" s="48">
        <v>222</v>
      </c>
      <c r="C24" s="112"/>
      <c r="D24" s="48" t="s">
        <v>34</v>
      </c>
    </row>
    <row r="25" spans="1:4" ht="15.75">
      <c r="A25" s="49" t="s">
        <v>45</v>
      </c>
      <c r="B25" s="48">
        <v>223</v>
      </c>
      <c r="C25" s="112"/>
      <c r="D25" s="48" t="s">
        <v>34</v>
      </c>
    </row>
    <row r="26" spans="1:4" ht="15.75">
      <c r="A26" s="49" t="s">
        <v>40</v>
      </c>
      <c r="B26" s="48">
        <v>224</v>
      </c>
      <c r="C26" s="112"/>
      <c r="D26" s="48" t="s">
        <v>34</v>
      </c>
    </row>
    <row r="27" spans="1:4" ht="15.75">
      <c r="A27" s="49" t="s">
        <v>58</v>
      </c>
      <c r="B27" s="48">
        <v>225</v>
      </c>
      <c r="C27" s="112"/>
      <c r="D27" s="48" t="s">
        <v>34</v>
      </c>
    </row>
    <row r="28" spans="1:4" ht="15.75">
      <c r="A28" s="49" t="s">
        <v>41</v>
      </c>
      <c r="B28" s="48">
        <v>226</v>
      </c>
      <c r="C28" s="112">
        <v>500000</v>
      </c>
      <c r="D28" s="48" t="s">
        <v>34</v>
      </c>
    </row>
    <row r="29" spans="1:4" ht="15.75">
      <c r="A29" s="49" t="s">
        <v>42</v>
      </c>
      <c r="B29" s="48">
        <v>290</v>
      </c>
      <c r="C29" s="112"/>
      <c r="D29" s="48" t="s">
        <v>34</v>
      </c>
    </row>
    <row r="30" spans="1:4" ht="15.75">
      <c r="A30" s="49" t="s">
        <v>49</v>
      </c>
      <c r="B30" s="48">
        <v>310</v>
      </c>
      <c r="C30" s="112"/>
      <c r="D30" s="48" t="s">
        <v>34</v>
      </c>
    </row>
    <row r="31" spans="1:4" ht="18" customHeight="1">
      <c r="A31" s="160" t="s">
        <v>136</v>
      </c>
      <c r="B31" s="161"/>
      <c r="C31" s="161"/>
      <c r="D31" s="162"/>
    </row>
    <row r="32" spans="1:4" ht="47.25">
      <c r="A32" s="49" t="s">
        <v>158</v>
      </c>
      <c r="B32" s="48"/>
      <c r="C32" s="110">
        <f>C33+C34</f>
        <v>28182000</v>
      </c>
      <c r="D32" s="48"/>
    </row>
    <row r="33" spans="1:6" ht="15.75">
      <c r="A33" s="49" t="s">
        <v>35</v>
      </c>
      <c r="B33" s="48">
        <v>211</v>
      </c>
      <c r="C33" s="107">
        <f>'прилож 10.1'!G78</f>
        <v>21000000</v>
      </c>
      <c r="D33" s="48" t="s">
        <v>34</v>
      </c>
      <c r="F33" s="52">
        <f>C33-'прилож 10.1'!G78</f>
        <v>0</v>
      </c>
    </row>
    <row r="34" spans="1:6" ht="15.75">
      <c r="A34" s="99" t="s">
        <v>36</v>
      </c>
      <c r="B34" s="50">
        <v>213</v>
      </c>
      <c r="C34" s="107">
        <f>'прилож 10.1'!G79</f>
        <v>7182000.000000001</v>
      </c>
      <c r="D34" s="48" t="s">
        <v>34</v>
      </c>
      <c r="F34" s="52">
        <f>C34-'прилож 10.1'!G79</f>
        <v>0</v>
      </c>
    </row>
    <row r="35" spans="1:4" ht="15.75">
      <c r="A35" s="49" t="s">
        <v>138</v>
      </c>
      <c r="B35" s="48">
        <v>221</v>
      </c>
      <c r="C35" s="111">
        <v>400000</v>
      </c>
      <c r="D35" s="48"/>
    </row>
    <row r="36" spans="1:4" ht="15.75">
      <c r="A36" s="49" t="s">
        <v>139</v>
      </c>
      <c r="B36" s="48">
        <v>222</v>
      </c>
      <c r="C36" s="111">
        <v>5000</v>
      </c>
      <c r="D36" s="48"/>
    </row>
    <row r="37" spans="1:4" ht="31.5">
      <c r="A37" s="99" t="s">
        <v>140</v>
      </c>
      <c r="B37" s="50">
        <v>223</v>
      </c>
      <c r="C37" s="109">
        <f>SUM(C38:C42)</f>
        <v>1600000</v>
      </c>
      <c r="D37" s="48"/>
    </row>
    <row r="38" spans="1:4" ht="31.5">
      <c r="A38" s="49" t="s">
        <v>142</v>
      </c>
      <c r="B38" s="50">
        <v>223</v>
      </c>
      <c r="C38" s="112">
        <v>200000</v>
      </c>
      <c r="D38" s="48"/>
    </row>
    <row r="39" spans="1:4" ht="15.75">
      <c r="A39" s="49" t="s">
        <v>143</v>
      </c>
      <c r="B39" s="48">
        <v>223</v>
      </c>
      <c r="C39" s="112">
        <v>200000</v>
      </c>
      <c r="D39" s="48"/>
    </row>
    <row r="40" spans="1:4" ht="15.75">
      <c r="A40" s="49" t="s">
        <v>141</v>
      </c>
      <c r="B40" s="48">
        <v>223</v>
      </c>
      <c r="C40" s="112"/>
      <c r="D40" s="48"/>
    </row>
    <row r="41" spans="1:4" ht="31.5">
      <c r="A41" s="49" t="s">
        <v>50</v>
      </c>
      <c r="B41" s="48">
        <v>223</v>
      </c>
      <c r="C41" s="112">
        <v>200000</v>
      </c>
      <c r="D41" s="48" t="s">
        <v>34</v>
      </c>
    </row>
    <row r="42" spans="1:4" ht="31.5">
      <c r="A42" s="49" t="s">
        <v>51</v>
      </c>
      <c r="B42" s="48">
        <v>223</v>
      </c>
      <c r="C42" s="112">
        <v>1000000</v>
      </c>
      <c r="D42" s="48" t="s">
        <v>34</v>
      </c>
    </row>
    <row r="43" spans="1:4" ht="33.75" customHeight="1">
      <c r="A43" s="49" t="s">
        <v>144</v>
      </c>
      <c r="B43" s="49"/>
      <c r="C43" s="108">
        <f>SUM(C44:C48)</f>
        <v>2110000</v>
      </c>
      <c r="D43" s="49"/>
    </row>
    <row r="44" spans="1:4" ht="15.75">
      <c r="A44" s="49" t="s">
        <v>54</v>
      </c>
      <c r="B44" s="100">
        <v>224</v>
      </c>
      <c r="C44" s="112">
        <v>400000</v>
      </c>
      <c r="D44" s="48" t="s">
        <v>34</v>
      </c>
    </row>
    <row r="45" spans="1:4" ht="31.5">
      <c r="A45" s="49" t="s">
        <v>52</v>
      </c>
      <c r="B45" s="48">
        <v>225</v>
      </c>
      <c r="C45" s="112">
        <v>500000</v>
      </c>
      <c r="D45" s="48" t="s">
        <v>34</v>
      </c>
    </row>
    <row r="46" spans="1:4" ht="31.5">
      <c r="A46" s="49" t="s">
        <v>53</v>
      </c>
      <c r="B46" s="48">
        <v>225</v>
      </c>
      <c r="C46" s="112">
        <v>1000000</v>
      </c>
      <c r="D46" s="48" t="s">
        <v>34</v>
      </c>
    </row>
    <row r="47" spans="1:4" ht="47.25">
      <c r="A47" s="49" t="s">
        <v>55</v>
      </c>
      <c r="B47" s="48">
        <v>225</v>
      </c>
      <c r="C47" s="112">
        <v>200000</v>
      </c>
      <c r="D47" s="48" t="s">
        <v>34</v>
      </c>
    </row>
    <row r="48" spans="1:4" ht="47.25">
      <c r="A48" s="49" t="s">
        <v>145</v>
      </c>
      <c r="B48" s="48"/>
      <c r="C48" s="105">
        <f>SUM(C49:C56)</f>
        <v>10000</v>
      </c>
      <c r="D48" s="48" t="s">
        <v>34</v>
      </c>
    </row>
    <row r="49" spans="1:4" ht="15.75">
      <c r="A49" s="49" t="s">
        <v>37</v>
      </c>
      <c r="B49" s="48">
        <v>212</v>
      </c>
      <c r="C49" s="112"/>
      <c r="D49" s="48" t="s">
        <v>34</v>
      </c>
    </row>
    <row r="50" spans="1:4" ht="15.75">
      <c r="A50" s="49" t="s">
        <v>38</v>
      </c>
      <c r="B50" s="48">
        <v>221</v>
      </c>
      <c r="C50" s="115"/>
      <c r="D50" s="48" t="s">
        <v>34</v>
      </c>
    </row>
    <row r="51" spans="1:4" ht="15.75">
      <c r="A51" s="49" t="s">
        <v>39</v>
      </c>
      <c r="B51" s="48">
        <v>222</v>
      </c>
      <c r="C51" s="115"/>
      <c r="D51" s="48" t="s">
        <v>34</v>
      </c>
    </row>
    <row r="52" spans="1:4" ht="15.75">
      <c r="A52" s="49" t="s">
        <v>45</v>
      </c>
      <c r="B52" s="48">
        <v>223</v>
      </c>
      <c r="C52" s="112"/>
      <c r="D52" s="48" t="s">
        <v>34</v>
      </c>
    </row>
    <row r="53" spans="1:4" ht="15.75">
      <c r="A53" s="49" t="s">
        <v>58</v>
      </c>
      <c r="B53" s="48">
        <v>225</v>
      </c>
      <c r="C53" s="112">
        <v>10000</v>
      </c>
      <c r="D53" s="48" t="s">
        <v>34</v>
      </c>
    </row>
    <row r="54" spans="1:4" ht="15.75">
      <c r="A54" s="49" t="s">
        <v>41</v>
      </c>
      <c r="B54" s="48">
        <v>226</v>
      </c>
      <c r="C54" s="112"/>
      <c r="D54" s="48" t="s">
        <v>34</v>
      </c>
    </row>
    <row r="55" spans="1:4" ht="15.75">
      <c r="A55" s="49" t="s">
        <v>42</v>
      </c>
      <c r="B55" s="48">
        <v>290</v>
      </c>
      <c r="C55" s="112"/>
      <c r="D55" s="48" t="s">
        <v>34</v>
      </c>
    </row>
    <row r="56" spans="1:4" ht="15.75">
      <c r="A56" s="49" t="s">
        <v>49</v>
      </c>
      <c r="B56" s="48">
        <v>310</v>
      </c>
      <c r="C56" s="112"/>
      <c r="D56" s="48" t="s">
        <v>34</v>
      </c>
    </row>
    <row r="57" spans="1:4" ht="33.75" customHeight="1">
      <c r="A57" s="49" t="s">
        <v>146</v>
      </c>
      <c r="B57" s="49"/>
      <c r="C57" s="108">
        <f>SUM(C58:C61)</f>
        <v>760000</v>
      </c>
      <c r="D57" s="49"/>
    </row>
    <row r="58" spans="1:4" ht="15.75">
      <c r="A58" s="49" t="s">
        <v>56</v>
      </c>
      <c r="B58" s="48">
        <v>225</v>
      </c>
      <c r="C58" s="112">
        <v>300000</v>
      </c>
      <c r="D58" s="48" t="s">
        <v>34</v>
      </c>
    </row>
    <row r="59" spans="1:4" ht="33.75" customHeight="1">
      <c r="A59" s="49" t="s">
        <v>148</v>
      </c>
      <c r="B59" s="48">
        <v>340</v>
      </c>
      <c r="C59" s="112">
        <v>400000</v>
      </c>
      <c r="D59" s="48" t="s">
        <v>34</v>
      </c>
    </row>
    <row r="60" spans="1:4" ht="15.75">
      <c r="A60" s="49" t="s">
        <v>43</v>
      </c>
      <c r="B60" s="48">
        <v>226</v>
      </c>
      <c r="C60" s="112">
        <v>60000</v>
      </c>
      <c r="D60" s="48" t="s">
        <v>34</v>
      </c>
    </row>
    <row r="61" spans="1:4" ht="15.75">
      <c r="A61" s="49" t="s">
        <v>147</v>
      </c>
      <c r="B61" s="48"/>
      <c r="C61" s="105">
        <f>SUM(C62:C69)</f>
        <v>0</v>
      </c>
      <c r="D61" s="48" t="s">
        <v>34</v>
      </c>
    </row>
    <row r="62" spans="1:4" ht="15.75">
      <c r="A62" s="49" t="s">
        <v>37</v>
      </c>
      <c r="B62" s="48">
        <v>212</v>
      </c>
      <c r="C62" s="112"/>
      <c r="D62" s="48" t="s">
        <v>34</v>
      </c>
    </row>
    <row r="63" spans="1:4" ht="15.75">
      <c r="A63" s="49" t="s">
        <v>38</v>
      </c>
      <c r="B63" s="48">
        <v>221</v>
      </c>
      <c r="C63" s="115"/>
      <c r="D63" s="48" t="s">
        <v>34</v>
      </c>
    </row>
    <row r="64" spans="1:4" ht="15.75">
      <c r="A64" s="49" t="s">
        <v>39</v>
      </c>
      <c r="B64" s="48">
        <v>222</v>
      </c>
      <c r="C64" s="115"/>
      <c r="D64" s="48" t="s">
        <v>34</v>
      </c>
    </row>
    <row r="65" spans="1:4" ht="15.75">
      <c r="A65" s="49" t="s">
        <v>45</v>
      </c>
      <c r="B65" s="48">
        <v>223</v>
      </c>
      <c r="C65" s="112"/>
      <c r="D65" s="48" t="s">
        <v>34</v>
      </c>
    </row>
    <row r="66" spans="1:4" ht="15.75">
      <c r="A66" s="49" t="s">
        <v>40</v>
      </c>
      <c r="B66" s="48">
        <v>224</v>
      </c>
      <c r="C66" s="112"/>
      <c r="D66" s="48" t="s">
        <v>34</v>
      </c>
    </row>
    <row r="67" spans="1:4" ht="15.75">
      <c r="A67" s="49" t="s">
        <v>41</v>
      </c>
      <c r="B67" s="48">
        <v>226</v>
      </c>
      <c r="C67" s="112"/>
      <c r="D67" s="48" t="s">
        <v>34</v>
      </c>
    </row>
    <row r="68" spans="1:4" ht="15.75">
      <c r="A68" s="49" t="s">
        <v>42</v>
      </c>
      <c r="B68" s="48">
        <v>290</v>
      </c>
      <c r="C68" s="112"/>
      <c r="D68" s="48" t="s">
        <v>34</v>
      </c>
    </row>
    <row r="69" spans="1:4" ht="15.75">
      <c r="A69" s="49" t="s">
        <v>49</v>
      </c>
      <c r="B69" s="48">
        <v>310</v>
      </c>
      <c r="C69" s="112"/>
      <c r="D69" s="48" t="s">
        <v>34</v>
      </c>
    </row>
    <row r="70" spans="1:4" ht="47.25">
      <c r="A70" s="49" t="s">
        <v>149</v>
      </c>
      <c r="B70" s="48"/>
      <c r="C70" s="108">
        <f>SUM(C71:C80)</f>
        <v>2470000</v>
      </c>
      <c r="D70" s="48" t="s">
        <v>34</v>
      </c>
    </row>
    <row r="71" spans="1:4" ht="15.75">
      <c r="A71" s="49" t="s">
        <v>37</v>
      </c>
      <c r="B71" s="48">
        <v>212</v>
      </c>
      <c r="C71" s="112">
        <v>10000</v>
      </c>
      <c r="D71" s="48" t="s">
        <v>34</v>
      </c>
    </row>
    <row r="72" spans="1:4" ht="15.75">
      <c r="A72" s="49" t="s">
        <v>38</v>
      </c>
      <c r="B72" s="48">
        <v>221</v>
      </c>
      <c r="C72" s="115"/>
      <c r="D72" s="48" t="s">
        <v>34</v>
      </c>
    </row>
    <row r="73" spans="1:4" ht="15.75">
      <c r="A73" s="49" t="s">
        <v>39</v>
      </c>
      <c r="B73" s="48">
        <v>222</v>
      </c>
      <c r="C73" s="115">
        <v>20000</v>
      </c>
      <c r="D73" s="48" t="s">
        <v>34</v>
      </c>
    </row>
    <row r="74" spans="1:4" ht="15.75">
      <c r="A74" s="49" t="s">
        <v>45</v>
      </c>
      <c r="B74" s="48">
        <v>223</v>
      </c>
      <c r="C74" s="112"/>
      <c r="D74" s="48" t="s">
        <v>34</v>
      </c>
    </row>
    <row r="75" spans="1:4" ht="15.75">
      <c r="A75" s="49" t="s">
        <v>40</v>
      </c>
      <c r="B75" s="48">
        <v>224</v>
      </c>
      <c r="C75" s="112"/>
      <c r="D75" s="48" t="s">
        <v>34</v>
      </c>
    </row>
    <row r="76" spans="1:4" ht="15.75">
      <c r="A76" s="49" t="s">
        <v>58</v>
      </c>
      <c r="B76" s="48">
        <v>225</v>
      </c>
      <c r="C76" s="112">
        <v>200000</v>
      </c>
      <c r="D76" s="48" t="s">
        <v>34</v>
      </c>
    </row>
    <row r="77" spans="1:4" ht="15.75">
      <c r="A77" s="49" t="s">
        <v>41</v>
      </c>
      <c r="B77" s="48">
        <v>226</v>
      </c>
      <c r="C77" s="112">
        <v>120000</v>
      </c>
      <c r="D77" s="48" t="s">
        <v>34</v>
      </c>
    </row>
    <row r="78" spans="1:4" ht="15.75">
      <c r="A78" s="49" t="s">
        <v>42</v>
      </c>
      <c r="B78" s="48">
        <v>290</v>
      </c>
      <c r="C78" s="112">
        <v>120000</v>
      </c>
      <c r="D78" s="48" t="s">
        <v>34</v>
      </c>
    </row>
    <row r="79" spans="1:4" ht="15.75">
      <c r="A79" s="49" t="s">
        <v>49</v>
      </c>
      <c r="B79" s="48">
        <v>310</v>
      </c>
      <c r="C79" s="112">
        <v>1000000</v>
      </c>
      <c r="D79" s="48" t="s">
        <v>34</v>
      </c>
    </row>
    <row r="80" spans="1:4" ht="15.75">
      <c r="A80" s="49" t="s">
        <v>150</v>
      </c>
      <c r="B80" s="48">
        <v>340</v>
      </c>
      <c r="C80" s="112">
        <v>1000000</v>
      </c>
      <c r="D80" s="48" t="s">
        <v>34</v>
      </c>
    </row>
    <row r="81" spans="1:7" ht="31.5" customHeight="1">
      <c r="A81" s="157" t="s">
        <v>151</v>
      </c>
      <c r="B81" s="158"/>
      <c r="C81" s="113">
        <f>SUM(C82:C93)</f>
        <v>35527000</v>
      </c>
      <c r="D81" s="116">
        <f>C81/C17</f>
        <v>0.6966624833320261</v>
      </c>
      <c r="F81" s="102">
        <f>C17</f>
        <v>50996000</v>
      </c>
      <c r="G81" s="52">
        <f>C81/F81-D81</f>
        <v>0</v>
      </c>
    </row>
    <row r="82" spans="1:6" ht="15.75">
      <c r="A82" s="49" t="s">
        <v>44</v>
      </c>
      <c r="B82" s="48">
        <v>211</v>
      </c>
      <c r="C82" s="113">
        <f>C33</f>
        <v>21000000</v>
      </c>
      <c r="D82" s="117">
        <f>C82/F81</f>
        <v>0.41179700368656363</v>
      </c>
      <c r="F82" s="102">
        <f>F81</f>
        <v>50996000</v>
      </c>
    </row>
    <row r="83" spans="1:6" ht="15.75">
      <c r="A83" s="49" t="s">
        <v>61</v>
      </c>
      <c r="B83" s="48">
        <v>213</v>
      </c>
      <c r="C83" s="113">
        <f>C34</f>
        <v>7182000.000000001</v>
      </c>
      <c r="D83" s="117">
        <f aca="true" t="shared" si="0" ref="D83:D93">C83/F83</f>
        <v>0.14083457526080478</v>
      </c>
      <c r="F83" s="102">
        <f>F82</f>
        <v>50996000</v>
      </c>
    </row>
    <row r="84" spans="1:6" ht="15.75">
      <c r="A84" s="49" t="s">
        <v>37</v>
      </c>
      <c r="B84" s="48">
        <v>212</v>
      </c>
      <c r="C84" s="113">
        <f>C49+C62+C71</f>
        <v>10000</v>
      </c>
      <c r="D84" s="117">
        <f t="shared" si="0"/>
        <v>0.00019609381127931602</v>
      </c>
      <c r="F84" s="102">
        <f aca="true" t="shared" si="1" ref="F84:F93">F83</f>
        <v>50996000</v>
      </c>
    </row>
    <row r="85" spans="1:6" ht="15.75">
      <c r="A85" s="49" t="s">
        <v>38</v>
      </c>
      <c r="B85" s="48">
        <v>221</v>
      </c>
      <c r="C85" s="113">
        <f>C35+C50+C63+C72</f>
        <v>400000</v>
      </c>
      <c r="D85" s="117">
        <f t="shared" si="0"/>
        <v>0.007843752451172642</v>
      </c>
      <c r="F85" s="102">
        <f t="shared" si="1"/>
        <v>50996000</v>
      </c>
    </row>
    <row r="86" spans="1:6" ht="15.75">
      <c r="A86" s="49" t="s">
        <v>39</v>
      </c>
      <c r="B86" s="48">
        <v>222</v>
      </c>
      <c r="C86" s="113">
        <f>C36+C51+C64+C73</f>
        <v>25000</v>
      </c>
      <c r="D86" s="117">
        <f t="shared" si="0"/>
        <v>0.0004902345281982901</v>
      </c>
      <c r="F86" s="102">
        <f t="shared" si="1"/>
        <v>50996000</v>
      </c>
    </row>
    <row r="87" spans="1:6" ht="15.75">
      <c r="A87" s="49" t="s">
        <v>45</v>
      </c>
      <c r="B87" s="48">
        <v>223</v>
      </c>
      <c r="C87" s="113">
        <f>C37+C52+C65+C74</f>
        <v>1600000</v>
      </c>
      <c r="D87" s="117">
        <f t="shared" si="0"/>
        <v>0.031375009804690566</v>
      </c>
      <c r="F87" s="102">
        <f t="shared" si="1"/>
        <v>50996000</v>
      </c>
    </row>
    <row r="88" spans="1:6" ht="15.75">
      <c r="A88" s="49" t="s">
        <v>57</v>
      </c>
      <c r="B88" s="48">
        <v>224</v>
      </c>
      <c r="C88" s="113">
        <f>C44+C66+C75</f>
        <v>400000</v>
      </c>
      <c r="D88" s="117">
        <f t="shared" si="0"/>
        <v>0.007843752451172642</v>
      </c>
      <c r="F88" s="102">
        <f t="shared" si="1"/>
        <v>50996000</v>
      </c>
    </row>
    <row r="89" spans="1:6" ht="15.75">
      <c r="A89" s="49" t="s">
        <v>58</v>
      </c>
      <c r="B89" s="48">
        <v>225</v>
      </c>
      <c r="C89" s="113">
        <f>C45+C46+C47+C53+C58+C76</f>
        <v>2210000</v>
      </c>
      <c r="D89" s="117">
        <f t="shared" si="0"/>
        <v>0.043336732292728844</v>
      </c>
      <c r="F89" s="102">
        <f t="shared" si="1"/>
        <v>50996000</v>
      </c>
    </row>
    <row r="90" spans="1:6" ht="15.75">
      <c r="A90" s="49" t="s">
        <v>41</v>
      </c>
      <c r="B90" s="48">
        <v>226</v>
      </c>
      <c r="C90" s="113">
        <f>C54+C60+C67+C77</f>
        <v>180000</v>
      </c>
      <c r="D90" s="117">
        <f t="shared" si="0"/>
        <v>0.0035296886030276886</v>
      </c>
      <c r="F90" s="102">
        <f t="shared" si="1"/>
        <v>50996000</v>
      </c>
    </row>
    <row r="91" spans="1:6" ht="15.75">
      <c r="A91" s="49" t="s">
        <v>42</v>
      </c>
      <c r="B91" s="48">
        <v>290</v>
      </c>
      <c r="C91" s="113">
        <f>C55+C68+C78</f>
        <v>120000</v>
      </c>
      <c r="D91" s="117">
        <f t="shared" si="0"/>
        <v>0.0023531257353517922</v>
      </c>
      <c r="F91" s="102">
        <f t="shared" si="1"/>
        <v>50996000</v>
      </c>
    </row>
    <row r="92" spans="1:6" ht="15.75">
      <c r="A92" s="49" t="s">
        <v>49</v>
      </c>
      <c r="B92" s="48">
        <v>310</v>
      </c>
      <c r="C92" s="113">
        <f>C56+C69+C79</f>
        <v>1000000</v>
      </c>
      <c r="D92" s="117">
        <f t="shared" si="0"/>
        <v>0.0196093811279316</v>
      </c>
      <c r="F92" s="102">
        <f t="shared" si="1"/>
        <v>50996000</v>
      </c>
    </row>
    <row r="93" spans="1:6" ht="15.75">
      <c r="A93" s="49" t="s">
        <v>59</v>
      </c>
      <c r="B93" s="48">
        <v>340</v>
      </c>
      <c r="C93" s="113">
        <f>C59+C80</f>
        <v>1400000</v>
      </c>
      <c r="D93" s="117">
        <f t="shared" si="0"/>
        <v>0.027453133579104245</v>
      </c>
      <c r="F93" s="102">
        <f t="shared" si="1"/>
        <v>50996000</v>
      </c>
    </row>
    <row r="94" spans="1:4" ht="15.75">
      <c r="A94" s="157" t="s">
        <v>46</v>
      </c>
      <c r="B94" s="158"/>
      <c r="C94" s="113">
        <f>C17+C20+C81</f>
        <v>126523000</v>
      </c>
      <c r="D94" s="55"/>
    </row>
    <row r="95" spans="1:4" ht="15.75">
      <c r="A95" s="165" t="s">
        <v>60</v>
      </c>
      <c r="B95" s="165"/>
      <c r="C95" s="165"/>
      <c r="D95" s="165"/>
    </row>
    <row r="96" spans="1:4" ht="31.5">
      <c r="A96" s="49" t="s">
        <v>152</v>
      </c>
      <c r="B96" s="48">
        <v>223</v>
      </c>
      <c r="C96" s="112">
        <f>C41</f>
        <v>200000</v>
      </c>
      <c r="D96" s="48" t="s">
        <v>34</v>
      </c>
    </row>
    <row r="97" spans="1:4" ht="31.5">
      <c r="A97" s="49" t="s">
        <v>153</v>
      </c>
      <c r="B97" s="48">
        <v>223</v>
      </c>
      <c r="C97" s="112">
        <f>10*C42/90</f>
        <v>111111.11111111111</v>
      </c>
      <c r="D97" s="48" t="s">
        <v>34</v>
      </c>
    </row>
    <row r="98" spans="1:4" ht="15.75">
      <c r="A98" s="101" t="s">
        <v>154</v>
      </c>
      <c r="B98" s="48">
        <v>290</v>
      </c>
      <c r="C98" s="112">
        <v>500000</v>
      </c>
      <c r="D98" s="48" t="s">
        <v>34</v>
      </c>
    </row>
    <row r="99" spans="1:4" ht="15.75">
      <c r="A99" s="101" t="s">
        <v>155</v>
      </c>
      <c r="B99" s="48">
        <v>290</v>
      </c>
      <c r="C99" s="112">
        <v>1200000</v>
      </c>
      <c r="D99" s="48" t="s">
        <v>34</v>
      </c>
    </row>
    <row r="100" spans="1:4" s="91" customFormat="1" ht="15.75">
      <c r="A100" s="90" t="s">
        <v>47</v>
      </c>
      <c r="B100" s="47"/>
      <c r="C100" s="114">
        <f>SUM(C96:C99)</f>
        <v>2011111.111111111</v>
      </c>
      <c r="D100" s="47" t="s">
        <v>34</v>
      </c>
    </row>
    <row r="101" spans="1:4" s="91" customFormat="1" ht="15.75">
      <c r="A101" s="159" t="s">
        <v>156</v>
      </c>
      <c r="B101" s="159"/>
      <c r="C101" s="159"/>
      <c r="D101" s="159"/>
    </row>
    <row r="102" spans="1:4" ht="15.75">
      <c r="A102" s="49" t="s">
        <v>44</v>
      </c>
      <c r="B102" s="48">
        <v>211</v>
      </c>
      <c r="C102" s="105">
        <f>C82+C18</f>
        <v>59000000</v>
      </c>
      <c r="D102" s="48" t="s">
        <v>34</v>
      </c>
    </row>
    <row r="103" spans="1:4" ht="15.75">
      <c r="A103" s="49" t="s">
        <v>102</v>
      </c>
      <c r="B103" s="48">
        <v>213</v>
      </c>
      <c r="C103" s="105">
        <f>C83+C19</f>
        <v>20178000.000000004</v>
      </c>
      <c r="D103" s="48" t="s">
        <v>34</v>
      </c>
    </row>
    <row r="104" spans="1:4" ht="15.75">
      <c r="A104" s="49" t="s">
        <v>37</v>
      </c>
      <c r="B104" s="48">
        <v>212</v>
      </c>
      <c r="C104" s="105">
        <f>C84+C22</f>
        <v>10000</v>
      </c>
      <c r="D104" s="48" t="s">
        <v>34</v>
      </c>
    </row>
    <row r="105" spans="1:4" ht="15.75">
      <c r="A105" s="49" t="s">
        <v>38</v>
      </c>
      <c r="B105" s="48">
        <v>221</v>
      </c>
      <c r="C105" s="105">
        <f>C85+C23</f>
        <v>400000</v>
      </c>
      <c r="D105" s="48" t="s">
        <v>34</v>
      </c>
    </row>
    <row r="106" spans="1:4" ht="15.75">
      <c r="A106" s="49" t="s">
        <v>39</v>
      </c>
      <c r="B106" s="48">
        <v>222</v>
      </c>
      <c r="C106" s="105">
        <f>C86+C24</f>
        <v>25000</v>
      </c>
      <c r="D106" s="48" t="s">
        <v>34</v>
      </c>
    </row>
    <row r="107" spans="1:4" ht="15.75">
      <c r="A107" s="49" t="s">
        <v>45</v>
      </c>
      <c r="B107" s="48">
        <v>223</v>
      </c>
      <c r="C107" s="105">
        <f>C87+C96+C97+C25</f>
        <v>1911111.111111111</v>
      </c>
      <c r="D107" s="48" t="s">
        <v>34</v>
      </c>
    </row>
    <row r="108" spans="1:4" ht="15.75">
      <c r="A108" s="49" t="s">
        <v>103</v>
      </c>
      <c r="B108" s="48">
        <v>224</v>
      </c>
      <c r="C108" s="105">
        <f>C88+C26</f>
        <v>400000</v>
      </c>
      <c r="D108" s="48" t="s">
        <v>34</v>
      </c>
    </row>
    <row r="109" spans="1:4" ht="17.25" customHeight="1">
      <c r="A109" s="49" t="s">
        <v>58</v>
      </c>
      <c r="B109" s="48">
        <v>225</v>
      </c>
      <c r="C109" s="105">
        <f>C89+C27</f>
        <v>2210000</v>
      </c>
      <c r="D109" s="48" t="s">
        <v>34</v>
      </c>
    </row>
    <row r="110" spans="1:4" ht="15.75">
      <c r="A110" s="49" t="s">
        <v>41</v>
      </c>
      <c r="B110" s="48">
        <v>226</v>
      </c>
      <c r="C110" s="105">
        <f>C90+C28</f>
        <v>680000</v>
      </c>
      <c r="D110" s="48" t="s">
        <v>34</v>
      </c>
    </row>
    <row r="111" spans="1:4" ht="15.75">
      <c r="A111" s="49" t="s">
        <v>42</v>
      </c>
      <c r="B111" s="48">
        <v>290</v>
      </c>
      <c r="C111" s="105">
        <f>C98+C91+C99+C29</f>
        <v>1820000</v>
      </c>
      <c r="D111" s="48" t="s">
        <v>34</v>
      </c>
    </row>
    <row r="112" spans="1:4" ht="15.75">
      <c r="A112" s="49" t="s">
        <v>104</v>
      </c>
      <c r="B112" s="48">
        <v>310</v>
      </c>
      <c r="C112" s="105">
        <f>C92+C30</f>
        <v>1000000</v>
      </c>
      <c r="D112" s="48" t="s">
        <v>34</v>
      </c>
    </row>
    <row r="113" spans="1:4" ht="15.75">
      <c r="A113" s="49" t="s">
        <v>59</v>
      </c>
      <c r="B113" s="48">
        <v>340</v>
      </c>
      <c r="C113" s="105">
        <f>C93+C20</f>
        <v>41400000</v>
      </c>
      <c r="D113" s="48" t="s">
        <v>34</v>
      </c>
    </row>
    <row r="114" spans="1:4" s="91" customFormat="1" ht="15.75">
      <c r="A114" s="90" t="s">
        <v>105</v>
      </c>
      <c r="B114" s="47">
        <v>800</v>
      </c>
      <c r="C114" s="114">
        <f>SUM(C102:C113)</f>
        <v>129034111.1111111</v>
      </c>
      <c r="D114" s="47" t="s">
        <v>34</v>
      </c>
    </row>
    <row r="115" ht="15.75">
      <c r="A115" s="46"/>
    </row>
    <row r="116" spans="1:11" ht="18.75">
      <c r="A116" s="149" t="s">
        <v>205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0" ht="15.75">
      <c r="A117" s="156" t="s">
        <v>196</v>
      </c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1" ht="18.75">
      <c r="A118" s="149" t="s">
        <v>206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</row>
    <row r="119" spans="1:10" ht="15.75">
      <c r="A119" s="156" t="s">
        <v>197</v>
      </c>
      <c r="B119" s="156"/>
      <c r="C119" s="156"/>
      <c r="D119" s="156"/>
      <c r="E119" s="156"/>
      <c r="F119" s="156"/>
      <c r="G119" s="156"/>
      <c r="H119" s="156"/>
      <c r="I119" s="156"/>
      <c r="J119" s="156"/>
    </row>
  </sheetData>
  <sheetProtection/>
  <mergeCells count="18">
    <mergeCell ref="A101:D101"/>
    <mergeCell ref="A31:D31"/>
    <mergeCell ref="A11:D11"/>
    <mergeCell ref="A12:D12"/>
    <mergeCell ref="A15:D15"/>
    <mergeCell ref="A95:D95"/>
    <mergeCell ref="A94:B94"/>
    <mergeCell ref="A16:D16"/>
    <mergeCell ref="A119:J119"/>
    <mergeCell ref="A7:D7"/>
    <mergeCell ref="A8:D8"/>
    <mergeCell ref="A9:D9"/>
    <mergeCell ref="A10:D10"/>
    <mergeCell ref="A81:B81"/>
    <mergeCell ref="F13:G13"/>
    <mergeCell ref="A116:K116"/>
    <mergeCell ref="A117:J117"/>
    <mergeCell ref="A118:K118"/>
  </mergeCells>
  <printOptions/>
  <pageMargins left="0.5905511811023623" right="0.11811023622047245" top="0.35433070866141736" bottom="0.4724409448818898" header="0.35433070866141736" footer="0.5118110236220472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125" style="43" customWidth="1"/>
    <col min="2" max="2" width="23.625" style="43" customWidth="1"/>
    <col min="3" max="3" width="10.125" style="74" customWidth="1"/>
    <col min="4" max="4" width="18.00390625" style="43" customWidth="1"/>
    <col min="5" max="5" width="19.25390625" style="43" customWidth="1"/>
    <col min="6" max="6" width="17.75390625" style="43" customWidth="1"/>
    <col min="7" max="7" width="19.25390625" style="43" customWidth="1"/>
    <col min="8" max="8" width="16.75390625" style="74" customWidth="1"/>
    <col min="9" max="9" width="20.00390625" style="43" customWidth="1"/>
    <col min="10" max="10" width="4.375" style="43" customWidth="1"/>
    <col min="11" max="11" width="14.625" style="43" customWidth="1"/>
    <col min="12" max="12" width="9.00390625" style="43" customWidth="1"/>
    <col min="13" max="16384" width="9.125" style="43" customWidth="1"/>
  </cols>
  <sheetData>
    <row r="1" ht="18.75">
      <c r="I1" s="2" t="s">
        <v>240</v>
      </c>
    </row>
    <row r="2" ht="18.75">
      <c r="I2" s="2" t="s">
        <v>231</v>
      </c>
    </row>
    <row r="3" ht="18.75">
      <c r="I3" s="2" t="s">
        <v>232</v>
      </c>
    </row>
    <row r="4" ht="18.75">
      <c r="I4" s="2"/>
    </row>
    <row r="5" ht="18.75">
      <c r="A5" s="6"/>
    </row>
    <row r="6" spans="1:9" ht="18.75">
      <c r="A6" s="154" t="s">
        <v>63</v>
      </c>
      <c r="B6" s="154"/>
      <c r="C6" s="154"/>
      <c r="D6" s="154"/>
      <c r="E6" s="154"/>
      <c r="F6" s="154"/>
      <c r="G6" s="154"/>
      <c r="H6" s="154"/>
      <c r="I6" s="154"/>
    </row>
    <row r="7" spans="1:9" ht="18.75">
      <c r="A7" s="154" t="s">
        <v>64</v>
      </c>
      <c r="B7" s="154"/>
      <c r="C7" s="154"/>
      <c r="D7" s="154"/>
      <c r="E7" s="154"/>
      <c r="F7" s="154"/>
      <c r="G7" s="154"/>
      <c r="H7" s="154"/>
      <c r="I7" s="154"/>
    </row>
    <row r="8" spans="1:9" ht="18.75">
      <c r="A8" s="154" t="s">
        <v>72</v>
      </c>
      <c r="B8" s="154"/>
      <c r="C8" s="154"/>
      <c r="D8" s="154"/>
      <c r="E8" s="154"/>
      <c r="F8" s="154"/>
      <c r="G8" s="154"/>
      <c r="H8" s="154"/>
      <c r="I8" s="154"/>
    </row>
    <row r="9" spans="1:9" ht="18.75">
      <c r="A9" s="166" t="s">
        <v>235</v>
      </c>
      <c r="B9" s="166"/>
      <c r="C9" s="166"/>
      <c r="D9" s="166"/>
      <c r="E9" s="166"/>
      <c r="F9" s="166"/>
      <c r="G9" s="166"/>
      <c r="H9" s="166"/>
      <c r="I9" s="166"/>
    </row>
    <row r="10" ht="18.75">
      <c r="I10" s="2" t="s">
        <v>65</v>
      </c>
    </row>
    <row r="11" spans="1:9" s="74" customFormat="1" ht="225">
      <c r="A11" s="76" t="s">
        <v>73</v>
      </c>
      <c r="B11" s="76" t="s">
        <v>79</v>
      </c>
      <c r="C11" s="76" t="s">
        <v>66</v>
      </c>
      <c r="D11" s="76" t="s">
        <v>75</v>
      </c>
      <c r="E11" s="76" t="s">
        <v>162</v>
      </c>
      <c r="F11" s="76" t="s">
        <v>171</v>
      </c>
      <c r="G11" s="76" t="s">
        <v>159</v>
      </c>
      <c r="H11" s="76" t="s">
        <v>77</v>
      </c>
      <c r="I11" s="76" t="s">
        <v>78</v>
      </c>
    </row>
    <row r="12" spans="1:9" s="92" customFormat="1" ht="31.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 t="s">
        <v>80</v>
      </c>
      <c r="H12" s="48">
        <v>8</v>
      </c>
      <c r="I12" s="48" t="s">
        <v>81</v>
      </c>
    </row>
    <row r="13" spans="1:9" ht="37.5">
      <c r="A13" s="75" t="s">
        <v>3</v>
      </c>
      <c r="B13" s="75" t="s">
        <v>99</v>
      </c>
      <c r="C13" s="76">
        <v>900</v>
      </c>
      <c r="D13" s="125">
        <f>'прилож 10.1'!I49</f>
        <v>26840000</v>
      </c>
      <c r="E13" s="126">
        <f>SUM(E14:E25)</f>
        <v>25500000</v>
      </c>
      <c r="F13" s="125">
        <f>SUM(F14:F25)</f>
        <v>18698421.052631576</v>
      </c>
      <c r="G13" s="125">
        <f>SUM(G14:G25)</f>
        <v>71038421.05263159</v>
      </c>
      <c r="H13" s="127" t="s">
        <v>67</v>
      </c>
      <c r="I13" s="125"/>
    </row>
    <row r="14" spans="1:11" ht="18.75">
      <c r="A14" s="75"/>
      <c r="B14" s="75"/>
      <c r="C14" s="76">
        <v>211</v>
      </c>
      <c r="D14" s="125">
        <f>'прилож 10.1'!I47</f>
        <v>20000000</v>
      </c>
      <c r="E14" s="127" t="s">
        <v>160</v>
      </c>
      <c r="F14" s="125">
        <f>K14*'прилож 10.2'!D82</f>
        <v>11052631.578947367</v>
      </c>
      <c r="G14" s="125">
        <f>SUM(D14:F14)</f>
        <v>31052631.578947365</v>
      </c>
      <c r="H14" s="127" t="s">
        <v>67</v>
      </c>
      <c r="I14" s="125"/>
      <c r="K14" s="51">
        <f>D13</f>
        <v>26840000</v>
      </c>
    </row>
    <row r="15" spans="1:11" ht="18.75">
      <c r="A15" s="75"/>
      <c r="B15" s="75"/>
      <c r="C15" s="76">
        <v>213</v>
      </c>
      <c r="D15" s="125">
        <f>'прилож 10.1'!I48</f>
        <v>6840000.000000001</v>
      </c>
      <c r="E15" s="127" t="s">
        <v>160</v>
      </c>
      <c r="F15" s="125">
        <f>K15*'прилож 10.2'!D83</f>
        <v>3780000.0000000005</v>
      </c>
      <c r="G15" s="125">
        <f aca="true" t="shared" si="0" ref="G15:G25">SUM(D15:F15)</f>
        <v>10620000.000000002</v>
      </c>
      <c r="H15" s="127" t="s">
        <v>67</v>
      </c>
      <c r="I15" s="125"/>
      <c r="K15" s="51">
        <f>K14</f>
        <v>26840000</v>
      </c>
    </row>
    <row r="16" spans="1:11" ht="18.75">
      <c r="A16" s="75"/>
      <c r="B16" s="75"/>
      <c r="C16" s="76">
        <v>212</v>
      </c>
      <c r="D16" s="127" t="s">
        <v>160</v>
      </c>
      <c r="E16" s="128"/>
      <c r="F16" s="125">
        <f>K16*'прилож 10.2'!D84</f>
        <v>5263.157894736842</v>
      </c>
      <c r="G16" s="125">
        <f t="shared" si="0"/>
        <v>5263.157894736842</v>
      </c>
      <c r="H16" s="127" t="s">
        <v>67</v>
      </c>
      <c r="I16" s="125"/>
      <c r="K16" s="51">
        <f aca="true" t="shared" si="1" ref="K16:K25">K15</f>
        <v>26840000</v>
      </c>
    </row>
    <row r="17" spans="1:11" ht="18.75">
      <c r="A17" s="75"/>
      <c r="B17" s="75"/>
      <c r="C17" s="76">
        <v>221</v>
      </c>
      <c r="D17" s="127" t="s">
        <v>160</v>
      </c>
      <c r="E17" s="128"/>
      <c r="F17" s="125">
        <f>K17*'прилож 10.2'!D85</f>
        <v>210526.3157894737</v>
      </c>
      <c r="G17" s="125">
        <f t="shared" si="0"/>
        <v>210526.3157894737</v>
      </c>
      <c r="H17" s="127" t="s">
        <v>67</v>
      </c>
      <c r="I17" s="125"/>
      <c r="K17" s="51">
        <f t="shared" si="1"/>
        <v>26840000</v>
      </c>
    </row>
    <row r="18" spans="1:11" ht="18.75">
      <c r="A18" s="75"/>
      <c r="B18" s="75"/>
      <c r="C18" s="76">
        <v>222</v>
      </c>
      <c r="D18" s="127" t="s">
        <v>160</v>
      </c>
      <c r="E18" s="128"/>
      <c r="F18" s="125">
        <f>K18*'прилож 10.2'!D86</f>
        <v>13157.894736842107</v>
      </c>
      <c r="G18" s="125">
        <f t="shared" si="0"/>
        <v>13157.894736842107</v>
      </c>
      <c r="H18" s="127" t="s">
        <v>67</v>
      </c>
      <c r="I18" s="125"/>
      <c r="K18" s="51">
        <f t="shared" si="1"/>
        <v>26840000</v>
      </c>
    </row>
    <row r="19" spans="1:11" ht="18.75">
      <c r="A19" s="75"/>
      <c r="B19" s="75"/>
      <c r="C19" s="76">
        <v>223</v>
      </c>
      <c r="D19" s="127" t="s">
        <v>160</v>
      </c>
      <c r="E19" s="128"/>
      <c r="F19" s="125">
        <f>K19*'прилож 10.2'!D87</f>
        <v>842105.2631578948</v>
      </c>
      <c r="G19" s="125">
        <f t="shared" si="0"/>
        <v>842105.2631578948</v>
      </c>
      <c r="H19" s="127" t="s">
        <v>67</v>
      </c>
      <c r="I19" s="125"/>
      <c r="K19" s="51">
        <f t="shared" si="1"/>
        <v>26840000</v>
      </c>
    </row>
    <row r="20" spans="1:11" ht="18.75">
      <c r="A20" s="75"/>
      <c r="B20" s="75"/>
      <c r="C20" s="76">
        <v>224</v>
      </c>
      <c r="D20" s="127" t="s">
        <v>160</v>
      </c>
      <c r="E20" s="128"/>
      <c r="F20" s="125">
        <f>K20*'прилож 10.2'!D88</f>
        <v>210526.3157894737</v>
      </c>
      <c r="G20" s="125">
        <f t="shared" si="0"/>
        <v>210526.3157894737</v>
      </c>
      <c r="H20" s="127" t="s">
        <v>67</v>
      </c>
      <c r="I20" s="125"/>
      <c r="K20" s="51">
        <f t="shared" si="1"/>
        <v>26840000</v>
      </c>
    </row>
    <row r="21" spans="1:11" ht="18.75">
      <c r="A21" s="75"/>
      <c r="B21" s="75"/>
      <c r="C21" s="76">
        <v>225</v>
      </c>
      <c r="D21" s="127" t="s">
        <v>160</v>
      </c>
      <c r="E21" s="128"/>
      <c r="F21" s="125">
        <f>K21*'прилож 10.2'!D89</f>
        <v>1163157.8947368423</v>
      </c>
      <c r="G21" s="125">
        <f t="shared" si="0"/>
        <v>1163157.8947368423</v>
      </c>
      <c r="H21" s="127" t="s">
        <v>67</v>
      </c>
      <c r="I21" s="125"/>
      <c r="K21" s="51">
        <f t="shared" si="1"/>
        <v>26840000</v>
      </c>
    </row>
    <row r="22" spans="1:11" ht="18.75">
      <c r="A22" s="75"/>
      <c r="B22" s="75"/>
      <c r="C22" s="76">
        <v>226</v>
      </c>
      <c r="D22" s="127" t="s">
        <v>160</v>
      </c>
      <c r="E22" s="128">
        <f>'прилож 10.2'!C28-E35</f>
        <v>500000</v>
      </c>
      <c r="F22" s="125">
        <f>K22*'прилож 10.2'!D90</f>
        <v>94736.84210526316</v>
      </c>
      <c r="G22" s="125">
        <f t="shared" si="0"/>
        <v>594736.8421052631</v>
      </c>
      <c r="H22" s="127" t="s">
        <v>67</v>
      </c>
      <c r="I22" s="125"/>
      <c r="K22" s="51">
        <f t="shared" si="1"/>
        <v>26840000</v>
      </c>
    </row>
    <row r="23" spans="1:11" ht="18.75">
      <c r="A23" s="75"/>
      <c r="B23" s="75"/>
      <c r="C23" s="76">
        <v>290</v>
      </c>
      <c r="D23" s="127" t="s">
        <v>160</v>
      </c>
      <c r="E23" s="128"/>
      <c r="F23" s="125">
        <f>K23*'прилож 10.2'!D91</f>
        <v>63157.89473684211</v>
      </c>
      <c r="G23" s="125">
        <f t="shared" si="0"/>
        <v>63157.89473684211</v>
      </c>
      <c r="H23" s="127" t="s">
        <v>67</v>
      </c>
      <c r="I23" s="125"/>
      <c r="K23" s="51">
        <f t="shared" si="1"/>
        <v>26840000</v>
      </c>
    </row>
    <row r="24" spans="1:11" ht="18.75">
      <c r="A24" s="75"/>
      <c r="B24" s="75"/>
      <c r="C24" s="76">
        <v>310</v>
      </c>
      <c r="D24" s="127" t="s">
        <v>160</v>
      </c>
      <c r="E24" s="128"/>
      <c r="F24" s="125">
        <f>K24*'прилож 10.2'!D92</f>
        <v>526315.7894736842</v>
      </c>
      <c r="G24" s="125">
        <f t="shared" si="0"/>
        <v>526315.7894736842</v>
      </c>
      <c r="H24" s="127" t="s">
        <v>67</v>
      </c>
      <c r="I24" s="125"/>
      <c r="K24" s="51">
        <f t="shared" si="1"/>
        <v>26840000</v>
      </c>
    </row>
    <row r="25" spans="1:11" ht="18.75">
      <c r="A25" s="75"/>
      <c r="B25" s="75"/>
      <c r="C25" s="76">
        <v>340</v>
      </c>
      <c r="D25" s="127" t="s">
        <v>160</v>
      </c>
      <c r="E25" s="128">
        <v>25000000</v>
      </c>
      <c r="F25" s="125">
        <f>K25*'прилож 10.2'!D93</f>
        <v>736842.105263158</v>
      </c>
      <c r="G25" s="125">
        <f t="shared" si="0"/>
        <v>25736842.10526316</v>
      </c>
      <c r="H25" s="127" t="s">
        <v>67</v>
      </c>
      <c r="I25" s="125"/>
      <c r="K25" s="51">
        <f t="shared" si="1"/>
        <v>26840000</v>
      </c>
    </row>
    <row r="26" spans="1:9" ht="37.5">
      <c r="A26" s="75" t="s">
        <v>6</v>
      </c>
      <c r="B26" s="75" t="s">
        <v>106</v>
      </c>
      <c r="C26" s="76">
        <v>900</v>
      </c>
      <c r="D26" s="125">
        <f>D27+D28</f>
        <v>24156000</v>
      </c>
      <c r="E26" s="126">
        <f>SUM(E27:E38)</f>
        <v>15000000</v>
      </c>
      <c r="F26" s="125">
        <f>SUM(F27:F38)</f>
        <v>16828578.94736842</v>
      </c>
      <c r="G26" s="125">
        <f>SUM(G27:G38)</f>
        <v>55984578.94736842</v>
      </c>
      <c r="H26" s="127" t="s">
        <v>67</v>
      </c>
      <c r="I26" s="125"/>
    </row>
    <row r="27" spans="1:11" ht="18.75">
      <c r="A27" s="75"/>
      <c r="B27" s="75"/>
      <c r="C27" s="76">
        <v>211</v>
      </c>
      <c r="D27" s="125">
        <f>'прилож 10.1'!K47</f>
        <v>18000000</v>
      </c>
      <c r="E27" s="127" t="s">
        <v>160</v>
      </c>
      <c r="F27" s="125">
        <f>K27*'прилож 10.2'!D82</f>
        <v>9947368.421052631</v>
      </c>
      <c r="G27" s="125">
        <f>SUM(D27:F27)</f>
        <v>27947368.42105263</v>
      </c>
      <c r="H27" s="127" t="s">
        <v>67</v>
      </c>
      <c r="I27" s="125"/>
      <c r="K27" s="51">
        <f>D26</f>
        <v>24156000</v>
      </c>
    </row>
    <row r="28" spans="1:11" ht="18.75">
      <c r="A28" s="75"/>
      <c r="B28" s="75"/>
      <c r="C28" s="76">
        <v>213</v>
      </c>
      <c r="D28" s="125">
        <f>'прилож 10.1'!K48</f>
        <v>6156000.000000001</v>
      </c>
      <c r="E28" s="127" t="s">
        <v>160</v>
      </c>
      <c r="F28" s="125">
        <f>K28*'прилож 10.2'!D83</f>
        <v>3402000.0000000005</v>
      </c>
      <c r="G28" s="125">
        <f aca="true" t="shared" si="2" ref="G28:G38">SUM(D28:F28)</f>
        <v>9558000.000000002</v>
      </c>
      <c r="H28" s="127" t="s">
        <v>67</v>
      </c>
      <c r="I28" s="125"/>
      <c r="K28" s="51">
        <f>K27</f>
        <v>24156000</v>
      </c>
    </row>
    <row r="29" spans="1:11" ht="18.75">
      <c r="A29" s="75"/>
      <c r="B29" s="75"/>
      <c r="C29" s="76">
        <v>212</v>
      </c>
      <c r="D29" s="127" t="s">
        <v>160</v>
      </c>
      <c r="E29" s="128"/>
      <c r="F29" s="125">
        <f>K29*'прилож 10.2'!D84</f>
        <v>4736.8421052631575</v>
      </c>
      <c r="G29" s="125">
        <f t="shared" si="2"/>
        <v>4736.8421052631575</v>
      </c>
      <c r="H29" s="127" t="s">
        <v>67</v>
      </c>
      <c r="I29" s="125"/>
      <c r="K29" s="51">
        <f aca="true" t="shared" si="3" ref="K29:K37">K28</f>
        <v>24156000</v>
      </c>
    </row>
    <row r="30" spans="1:11" ht="18.75">
      <c r="A30" s="75"/>
      <c r="B30" s="75"/>
      <c r="C30" s="76">
        <v>221</v>
      </c>
      <c r="D30" s="127" t="s">
        <v>160</v>
      </c>
      <c r="E30" s="128"/>
      <c r="F30" s="125">
        <f>K30*'прилож 10.2'!D85</f>
        <v>189473.68421052632</v>
      </c>
      <c r="G30" s="125">
        <f t="shared" si="2"/>
        <v>189473.68421052632</v>
      </c>
      <c r="H30" s="127" t="s">
        <v>67</v>
      </c>
      <c r="I30" s="125"/>
      <c r="K30" s="51">
        <f t="shared" si="3"/>
        <v>24156000</v>
      </c>
    </row>
    <row r="31" spans="1:11" ht="18.75">
      <c r="A31" s="75"/>
      <c r="B31" s="75"/>
      <c r="C31" s="76">
        <v>222</v>
      </c>
      <c r="D31" s="127" t="s">
        <v>160</v>
      </c>
      <c r="E31" s="128"/>
      <c r="F31" s="125">
        <f>K31*'прилож 10.2'!D86</f>
        <v>11842.105263157895</v>
      </c>
      <c r="G31" s="125">
        <f t="shared" si="2"/>
        <v>11842.105263157895</v>
      </c>
      <c r="H31" s="127" t="s">
        <v>67</v>
      </c>
      <c r="I31" s="125"/>
      <c r="K31" s="51">
        <f t="shared" si="3"/>
        <v>24156000</v>
      </c>
    </row>
    <row r="32" spans="1:11" ht="18.75">
      <c r="A32" s="75"/>
      <c r="B32" s="75"/>
      <c r="C32" s="76">
        <v>223</v>
      </c>
      <c r="D32" s="127" t="s">
        <v>160</v>
      </c>
      <c r="E32" s="128"/>
      <c r="F32" s="125">
        <f>K32*'прилож 10.2'!D87</f>
        <v>757894.7368421053</v>
      </c>
      <c r="G32" s="125">
        <f t="shared" si="2"/>
        <v>757894.7368421053</v>
      </c>
      <c r="H32" s="127" t="s">
        <v>67</v>
      </c>
      <c r="I32" s="125"/>
      <c r="K32" s="51">
        <f t="shared" si="3"/>
        <v>24156000</v>
      </c>
    </row>
    <row r="33" spans="1:11" ht="18.75">
      <c r="A33" s="75"/>
      <c r="B33" s="75"/>
      <c r="C33" s="76">
        <v>224</v>
      </c>
      <c r="D33" s="127" t="s">
        <v>160</v>
      </c>
      <c r="E33" s="128"/>
      <c r="F33" s="125">
        <f>K33*'прилож 10.2'!D88</f>
        <v>189473.68421052632</v>
      </c>
      <c r="G33" s="125">
        <f t="shared" si="2"/>
        <v>189473.68421052632</v>
      </c>
      <c r="H33" s="127" t="s">
        <v>67</v>
      </c>
      <c r="I33" s="125"/>
      <c r="K33" s="51">
        <f t="shared" si="3"/>
        <v>24156000</v>
      </c>
    </row>
    <row r="34" spans="1:11" ht="18.75">
      <c r="A34" s="75"/>
      <c r="B34" s="75"/>
      <c r="C34" s="76">
        <v>225</v>
      </c>
      <c r="D34" s="127" t="s">
        <v>160</v>
      </c>
      <c r="E34" s="128"/>
      <c r="F34" s="125">
        <f>K34*'прилож 10.2'!D89</f>
        <v>1046842.105263158</v>
      </c>
      <c r="G34" s="125">
        <f t="shared" si="2"/>
        <v>1046842.105263158</v>
      </c>
      <c r="H34" s="127" t="s">
        <v>67</v>
      </c>
      <c r="I34" s="125"/>
      <c r="K34" s="51">
        <f t="shared" si="3"/>
        <v>24156000</v>
      </c>
    </row>
    <row r="35" spans="1:11" ht="18.75">
      <c r="A35" s="75"/>
      <c r="B35" s="75"/>
      <c r="C35" s="76">
        <v>226</v>
      </c>
      <c r="D35" s="127" t="s">
        <v>160</v>
      </c>
      <c r="E35" s="128"/>
      <c r="F35" s="125">
        <f>K35*'прилож 10.2'!D90</f>
        <v>85263.15789473684</v>
      </c>
      <c r="G35" s="125">
        <f t="shared" si="2"/>
        <v>85263.15789473684</v>
      </c>
      <c r="H35" s="127" t="s">
        <v>67</v>
      </c>
      <c r="I35" s="125"/>
      <c r="K35" s="51">
        <f t="shared" si="3"/>
        <v>24156000</v>
      </c>
    </row>
    <row r="36" spans="1:11" ht="18.75">
      <c r="A36" s="75"/>
      <c r="B36" s="75"/>
      <c r="C36" s="76">
        <v>290</v>
      </c>
      <c r="D36" s="127" t="s">
        <v>160</v>
      </c>
      <c r="E36" s="128"/>
      <c r="F36" s="125">
        <f>K36*'прилож 10.2'!D91</f>
        <v>56842.10526315789</v>
      </c>
      <c r="G36" s="125">
        <f t="shared" si="2"/>
        <v>56842.10526315789</v>
      </c>
      <c r="H36" s="127" t="s">
        <v>67</v>
      </c>
      <c r="I36" s="125"/>
      <c r="K36" s="51">
        <f t="shared" si="3"/>
        <v>24156000</v>
      </c>
    </row>
    <row r="37" spans="1:11" ht="18.75">
      <c r="A37" s="75"/>
      <c r="B37" s="75"/>
      <c r="C37" s="76">
        <v>310</v>
      </c>
      <c r="D37" s="127" t="s">
        <v>160</v>
      </c>
      <c r="E37" s="128"/>
      <c r="F37" s="125">
        <f>K37*'прилож 10.2'!D92</f>
        <v>473684.2105263158</v>
      </c>
      <c r="G37" s="125">
        <f t="shared" si="2"/>
        <v>473684.2105263158</v>
      </c>
      <c r="H37" s="127" t="s">
        <v>67</v>
      </c>
      <c r="I37" s="125"/>
      <c r="K37" s="51">
        <f t="shared" si="3"/>
        <v>24156000</v>
      </c>
    </row>
    <row r="38" spans="1:11" ht="18.75">
      <c r="A38" s="75"/>
      <c r="B38" s="75"/>
      <c r="C38" s="76">
        <v>340</v>
      </c>
      <c r="D38" s="127" t="s">
        <v>160</v>
      </c>
      <c r="E38" s="128">
        <v>15000000</v>
      </c>
      <c r="F38" s="125">
        <f>K38*'прилож 10.2'!D93</f>
        <v>663157.8947368421</v>
      </c>
      <c r="G38" s="125">
        <f t="shared" si="2"/>
        <v>15663157.894736841</v>
      </c>
      <c r="H38" s="127" t="s">
        <v>67</v>
      </c>
      <c r="I38" s="125"/>
      <c r="K38" s="51">
        <f>K37</f>
        <v>24156000</v>
      </c>
    </row>
    <row r="39" spans="1:9" ht="37.5">
      <c r="A39" s="75" t="s">
        <v>68</v>
      </c>
      <c r="B39" s="75" t="s">
        <v>163</v>
      </c>
      <c r="C39" s="76">
        <v>900</v>
      </c>
      <c r="D39" s="125">
        <f>SUM(D40:D51)</f>
        <v>0</v>
      </c>
      <c r="E39" s="126">
        <f>SUM(E40:E51)</f>
        <v>0</v>
      </c>
      <c r="F39" s="125">
        <f>SUM(F40:F51)</f>
        <v>0</v>
      </c>
      <c r="G39" s="125">
        <f>SUM(G40:G51)</f>
        <v>0</v>
      </c>
      <c r="H39" s="127" t="s">
        <v>67</v>
      </c>
      <c r="I39" s="125"/>
    </row>
    <row r="40" spans="1:11" ht="18.75">
      <c r="A40" s="75"/>
      <c r="B40" s="75"/>
      <c r="C40" s="76">
        <v>211</v>
      </c>
      <c r="D40" s="125">
        <f>'прилож 10.1'!M47</f>
        <v>0</v>
      </c>
      <c r="E40" s="127" t="s">
        <v>160</v>
      </c>
      <c r="F40" s="125">
        <f>K40*'прилож 10.2'!D82</f>
        <v>0</v>
      </c>
      <c r="G40" s="125">
        <f>SUM(D40:F40)</f>
        <v>0</v>
      </c>
      <c r="H40" s="127" t="s">
        <v>67</v>
      </c>
      <c r="I40" s="125"/>
      <c r="K40" s="51">
        <f>D39</f>
        <v>0</v>
      </c>
    </row>
    <row r="41" spans="1:11" ht="18.75">
      <c r="A41" s="75"/>
      <c r="B41" s="75"/>
      <c r="C41" s="76">
        <v>213</v>
      </c>
      <c r="D41" s="125">
        <f>'прилож 10.1'!M48</f>
        <v>0</v>
      </c>
      <c r="E41" s="127" t="s">
        <v>160</v>
      </c>
      <c r="F41" s="125">
        <f>K41*'прилож 10.2'!D83</f>
        <v>0</v>
      </c>
      <c r="G41" s="125">
        <f aca="true" t="shared" si="4" ref="G41:G51">SUM(D41:F41)</f>
        <v>0</v>
      </c>
      <c r="H41" s="127" t="s">
        <v>67</v>
      </c>
      <c r="I41" s="125"/>
      <c r="K41" s="51">
        <f>K40</f>
        <v>0</v>
      </c>
    </row>
    <row r="42" spans="1:11" ht="18.75">
      <c r="A42" s="75"/>
      <c r="B42" s="75"/>
      <c r="C42" s="76">
        <v>212</v>
      </c>
      <c r="D42" s="127" t="s">
        <v>160</v>
      </c>
      <c r="E42" s="128"/>
      <c r="F42" s="125">
        <f>K42*'прилож 10.2'!D84</f>
        <v>0</v>
      </c>
      <c r="G42" s="125">
        <f t="shared" si="4"/>
        <v>0</v>
      </c>
      <c r="H42" s="127" t="s">
        <v>67</v>
      </c>
      <c r="I42" s="125"/>
      <c r="K42" s="51">
        <f aca="true" t="shared" si="5" ref="K42:K51">K41</f>
        <v>0</v>
      </c>
    </row>
    <row r="43" spans="1:11" ht="18.75">
      <c r="A43" s="75"/>
      <c r="B43" s="75"/>
      <c r="C43" s="76">
        <v>221</v>
      </c>
      <c r="D43" s="127" t="s">
        <v>160</v>
      </c>
      <c r="E43" s="128"/>
      <c r="F43" s="125">
        <f>K43*'прилож 10.2'!D85</f>
        <v>0</v>
      </c>
      <c r="G43" s="125">
        <f t="shared" si="4"/>
        <v>0</v>
      </c>
      <c r="H43" s="127" t="s">
        <v>67</v>
      </c>
      <c r="I43" s="125"/>
      <c r="K43" s="51">
        <f t="shared" si="5"/>
        <v>0</v>
      </c>
    </row>
    <row r="44" spans="1:11" ht="18.75">
      <c r="A44" s="75"/>
      <c r="B44" s="75"/>
      <c r="C44" s="76">
        <v>222</v>
      </c>
      <c r="D44" s="127" t="s">
        <v>160</v>
      </c>
      <c r="E44" s="128"/>
      <c r="F44" s="125">
        <f>K44*'прилож 10.2'!D86</f>
        <v>0</v>
      </c>
      <c r="G44" s="125">
        <f t="shared" si="4"/>
        <v>0</v>
      </c>
      <c r="H44" s="127" t="s">
        <v>67</v>
      </c>
      <c r="I44" s="125"/>
      <c r="K44" s="51">
        <f t="shared" si="5"/>
        <v>0</v>
      </c>
    </row>
    <row r="45" spans="1:11" ht="18.75">
      <c r="A45" s="75"/>
      <c r="B45" s="75"/>
      <c r="C45" s="76">
        <v>223</v>
      </c>
      <c r="D45" s="127" t="s">
        <v>160</v>
      </c>
      <c r="E45" s="128"/>
      <c r="F45" s="125">
        <f>K45*'прилож 10.2'!D87</f>
        <v>0</v>
      </c>
      <c r="G45" s="125">
        <f t="shared" si="4"/>
        <v>0</v>
      </c>
      <c r="H45" s="127" t="s">
        <v>67</v>
      </c>
      <c r="I45" s="125"/>
      <c r="K45" s="51">
        <f t="shared" si="5"/>
        <v>0</v>
      </c>
    </row>
    <row r="46" spans="1:11" ht="18.75">
      <c r="A46" s="75"/>
      <c r="B46" s="75"/>
      <c r="C46" s="76">
        <v>224</v>
      </c>
      <c r="D46" s="127" t="s">
        <v>160</v>
      </c>
      <c r="E46" s="128"/>
      <c r="F46" s="125">
        <f>K46*'прилож 10.2'!D88</f>
        <v>0</v>
      </c>
      <c r="G46" s="125">
        <f t="shared" si="4"/>
        <v>0</v>
      </c>
      <c r="H46" s="127" t="s">
        <v>67</v>
      </c>
      <c r="I46" s="125"/>
      <c r="K46" s="51">
        <f t="shared" si="5"/>
        <v>0</v>
      </c>
    </row>
    <row r="47" spans="1:11" ht="18.75">
      <c r="A47" s="75"/>
      <c r="B47" s="75"/>
      <c r="C47" s="76">
        <v>225</v>
      </c>
      <c r="D47" s="127" t="s">
        <v>160</v>
      </c>
      <c r="E47" s="128"/>
      <c r="F47" s="125">
        <f>K47*'прилож 10.2'!D89</f>
        <v>0</v>
      </c>
      <c r="G47" s="125">
        <f t="shared" si="4"/>
        <v>0</v>
      </c>
      <c r="H47" s="127" t="s">
        <v>67</v>
      </c>
      <c r="I47" s="125"/>
      <c r="K47" s="51">
        <f t="shared" si="5"/>
        <v>0</v>
      </c>
    </row>
    <row r="48" spans="1:11" ht="18.75">
      <c r="A48" s="75"/>
      <c r="B48" s="75"/>
      <c r="C48" s="76">
        <v>226</v>
      </c>
      <c r="D48" s="127" t="s">
        <v>160</v>
      </c>
      <c r="E48" s="128"/>
      <c r="F48" s="125">
        <f>K48*'прилож 10.2'!D90</f>
        <v>0</v>
      </c>
      <c r="G48" s="125">
        <f t="shared" si="4"/>
        <v>0</v>
      </c>
      <c r="H48" s="127" t="s">
        <v>67</v>
      </c>
      <c r="I48" s="125"/>
      <c r="K48" s="51">
        <f t="shared" si="5"/>
        <v>0</v>
      </c>
    </row>
    <row r="49" spans="1:11" ht="18.75">
      <c r="A49" s="75"/>
      <c r="B49" s="75"/>
      <c r="C49" s="76">
        <v>290</v>
      </c>
      <c r="D49" s="127" t="s">
        <v>160</v>
      </c>
      <c r="E49" s="128"/>
      <c r="F49" s="125">
        <f>K49*'прилож 10.2'!D91</f>
        <v>0</v>
      </c>
      <c r="G49" s="125">
        <f t="shared" si="4"/>
        <v>0</v>
      </c>
      <c r="H49" s="127" t="s">
        <v>67</v>
      </c>
      <c r="I49" s="125"/>
      <c r="K49" s="51">
        <f t="shared" si="5"/>
        <v>0</v>
      </c>
    </row>
    <row r="50" spans="1:11" ht="18.75">
      <c r="A50" s="75"/>
      <c r="B50" s="75"/>
      <c r="C50" s="76">
        <v>310</v>
      </c>
      <c r="D50" s="127" t="s">
        <v>160</v>
      </c>
      <c r="E50" s="128"/>
      <c r="F50" s="125">
        <f>K50*'прилож 10.2'!D92</f>
        <v>0</v>
      </c>
      <c r="G50" s="125">
        <f t="shared" si="4"/>
        <v>0</v>
      </c>
      <c r="H50" s="127" t="s">
        <v>67</v>
      </c>
      <c r="I50" s="125"/>
      <c r="K50" s="51">
        <f t="shared" si="5"/>
        <v>0</v>
      </c>
    </row>
    <row r="51" spans="1:11" ht="18.75">
      <c r="A51" s="75"/>
      <c r="B51" s="75"/>
      <c r="C51" s="76">
        <v>340</v>
      </c>
      <c r="D51" s="127" t="s">
        <v>160</v>
      </c>
      <c r="E51" s="128">
        <v>0</v>
      </c>
      <c r="F51" s="125">
        <f>K51*'прилож 10.2'!D93</f>
        <v>0</v>
      </c>
      <c r="G51" s="125">
        <f t="shared" si="4"/>
        <v>0</v>
      </c>
      <c r="H51" s="127" t="s">
        <v>67</v>
      </c>
      <c r="I51" s="125"/>
      <c r="K51" s="51">
        <f t="shared" si="5"/>
        <v>0</v>
      </c>
    </row>
    <row r="52" spans="1:9" ht="37.5">
      <c r="A52" s="75" t="s">
        <v>69</v>
      </c>
      <c r="B52" s="75" t="s">
        <v>164</v>
      </c>
      <c r="C52" s="76">
        <v>900</v>
      </c>
      <c r="D52" s="125">
        <f>SUM(D53:D64)</f>
        <v>0</v>
      </c>
      <c r="E52" s="126">
        <f>SUM(E53:E64)</f>
        <v>0</v>
      </c>
      <c r="F52" s="125">
        <f>SUM(F53:F64)</f>
        <v>0</v>
      </c>
      <c r="G52" s="125">
        <f>SUM(G53:G64)</f>
        <v>0</v>
      </c>
      <c r="H52" s="127" t="s">
        <v>67</v>
      </c>
      <c r="I52" s="125"/>
    </row>
    <row r="53" spans="1:11" ht="18.75">
      <c r="A53" s="75"/>
      <c r="B53" s="75"/>
      <c r="C53" s="76">
        <v>211</v>
      </c>
      <c r="D53" s="125">
        <f>'прилож 10.1'!O47</f>
        <v>0</v>
      </c>
      <c r="E53" s="127" t="s">
        <v>160</v>
      </c>
      <c r="F53" s="125">
        <f>K53*'прилож 10.2'!D82</f>
        <v>0</v>
      </c>
      <c r="G53" s="125">
        <f>SUM(D53:F53)</f>
        <v>0</v>
      </c>
      <c r="H53" s="127" t="s">
        <v>67</v>
      </c>
      <c r="I53" s="125"/>
      <c r="K53" s="51">
        <f>D52</f>
        <v>0</v>
      </c>
    </row>
    <row r="54" spans="1:11" ht="18.75">
      <c r="A54" s="75"/>
      <c r="B54" s="75"/>
      <c r="C54" s="76">
        <v>213</v>
      </c>
      <c r="D54" s="125">
        <f>'прилож 10.1'!O48</f>
        <v>0</v>
      </c>
      <c r="E54" s="127" t="s">
        <v>160</v>
      </c>
      <c r="F54" s="125">
        <f>K54*'прилож 10.2'!D83</f>
        <v>0</v>
      </c>
      <c r="G54" s="125">
        <f aca="true" t="shared" si="6" ref="G54:G64">SUM(D54:F54)</f>
        <v>0</v>
      </c>
      <c r="H54" s="127" t="s">
        <v>67</v>
      </c>
      <c r="I54" s="125"/>
      <c r="K54" s="51">
        <f>K53</f>
        <v>0</v>
      </c>
    </row>
    <row r="55" spans="1:11" ht="18.75">
      <c r="A55" s="75"/>
      <c r="B55" s="75"/>
      <c r="C55" s="76">
        <v>212</v>
      </c>
      <c r="D55" s="127" t="s">
        <v>160</v>
      </c>
      <c r="E55" s="128"/>
      <c r="F55" s="125">
        <f>K55*'прилож 10.2'!D84</f>
        <v>0</v>
      </c>
      <c r="G55" s="125">
        <f t="shared" si="6"/>
        <v>0</v>
      </c>
      <c r="H55" s="127" t="s">
        <v>67</v>
      </c>
      <c r="I55" s="125"/>
      <c r="K55" s="51">
        <f aca="true" t="shared" si="7" ref="K55:K64">K54</f>
        <v>0</v>
      </c>
    </row>
    <row r="56" spans="1:11" ht="18.75">
      <c r="A56" s="75"/>
      <c r="B56" s="75"/>
      <c r="C56" s="76">
        <v>221</v>
      </c>
      <c r="D56" s="127" t="s">
        <v>160</v>
      </c>
      <c r="E56" s="128"/>
      <c r="F56" s="125">
        <f>K56*'прилож 10.2'!D85</f>
        <v>0</v>
      </c>
      <c r="G56" s="125">
        <f t="shared" si="6"/>
        <v>0</v>
      </c>
      <c r="H56" s="127" t="s">
        <v>67</v>
      </c>
      <c r="I56" s="125"/>
      <c r="K56" s="51">
        <f t="shared" si="7"/>
        <v>0</v>
      </c>
    </row>
    <row r="57" spans="1:11" ht="18.75">
      <c r="A57" s="75"/>
      <c r="B57" s="75"/>
      <c r="C57" s="76">
        <v>222</v>
      </c>
      <c r="D57" s="127" t="s">
        <v>160</v>
      </c>
      <c r="E57" s="128"/>
      <c r="F57" s="125">
        <f>K57*'прилож 10.2'!D86</f>
        <v>0</v>
      </c>
      <c r="G57" s="125">
        <f t="shared" si="6"/>
        <v>0</v>
      </c>
      <c r="H57" s="127" t="s">
        <v>67</v>
      </c>
      <c r="I57" s="125"/>
      <c r="K57" s="51">
        <f t="shared" si="7"/>
        <v>0</v>
      </c>
    </row>
    <row r="58" spans="1:11" ht="18.75">
      <c r="A58" s="75"/>
      <c r="B58" s="75"/>
      <c r="C58" s="76">
        <v>223</v>
      </c>
      <c r="D58" s="127" t="s">
        <v>160</v>
      </c>
      <c r="E58" s="128"/>
      <c r="F58" s="125">
        <f>K58*'прилож 10.2'!D87</f>
        <v>0</v>
      </c>
      <c r="G58" s="125">
        <f t="shared" si="6"/>
        <v>0</v>
      </c>
      <c r="H58" s="127" t="s">
        <v>67</v>
      </c>
      <c r="I58" s="125"/>
      <c r="K58" s="51">
        <f t="shared" si="7"/>
        <v>0</v>
      </c>
    </row>
    <row r="59" spans="1:11" ht="18.75">
      <c r="A59" s="75"/>
      <c r="B59" s="75"/>
      <c r="C59" s="76">
        <v>224</v>
      </c>
      <c r="D59" s="127" t="s">
        <v>160</v>
      </c>
      <c r="E59" s="128"/>
      <c r="F59" s="125">
        <f>K59*'прилож 10.2'!D88</f>
        <v>0</v>
      </c>
      <c r="G59" s="125">
        <f t="shared" si="6"/>
        <v>0</v>
      </c>
      <c r="H59" s="127" t="s">
        <v>67</v>
      </c>
      <c r="I59" s="125"/>
      <c r="K59" s="51">
        <f t="shared" si="7"/>
        <v>0</v>
      </c>
    </row>
    <row r="60" spans="1:11" ht="18.75">
      <c r="A60" s="75"/>
      <c r="B60" s="75"/>
      <c r="C60" s="76">
        <v>225</v>
      </c>
      <c r="D60" s="127" t="s">
        <v>160</v>
      </c>
      <c r="E60" s="128"/>
      <c r="F60" s="125">
        <f>K60*'прилож 10.2'!D89</f>
        <v>0</v>
      </c>
      <c r="G60" s="125">
        <f t="shared" si="6"/>
        <v>0</v>
      </c>
      <c r="H60" s="127" t="s">
        <v>67</v>
      </c>
      <c r="I60" s="125"/>
      <c r="K60" s="51">
        <f t="shared" si="7"/>
        <v>0</v>
      </c>
    </row>
    <row r="61" spans="1:11" ht="18.75">
      <c r="A61" s="75"/>
      <c r="B61" s="75"/>
      <c r="C61" s="76">
        <v>226</v>
      </c>
      <c r="D61" s="127" t="s">
        <v>160</v>
      </c>
      <c r="E61" s="128"/>
      <c r="F61" s="125">
        <f>K61*'прилож 10.2'!D90</f>
        <v>0</v>
      </c>
      <c r="G61" s="125">
        <f t="shared" si="6"/>
        <v>0</v>
      </c>
      <c r="H61" s="127" t="s">
        <v>67</v>
      </c>
      <c r="I61" s="125"/>
      <c r="K61" s="51">
        <f t="shared" si="7"/>
        <v>0</v>
      </c>
    </row>
    <row r="62" spans="1:11" ht="18.75">
      <c r="A62" s="75"/>
      <c r="B62" s="75"/>
      <c r="C62" s="76">
        <v>290</v>
      </c>
      <c r="D62" s="127" t="s">
        <v>160</v>
      </c>
      <c r="E62" s="128"/>
      <c r="F62" s="125">
        <f>K62*'прилож 10.2'!D91</f>
        <v>0</v>
      </c>
      <c r="G62" s="125">
        <f t="shared" si="6"/>
        <v>0</v>
      </c>
      <c r="H62" s="127" t="s">
        <v>67</v>
      </c>
      <c r="I62" s="125"/>
      <c r="K62" s="51">
        <f t="shared" si="7"/>
        <v>0</v>
      </c>
    </row>
    <row r="63" spans="1:11" ht="18.75">
      <c r="A63" s="75"/>
      <c r="B63" s="75"/>
      <c r="C63" s="76">
        <v>310</v>
      </c>
      <c r="D63" s="127" t="s">
        <v>160</v>
      </c>
      <c r="E63" s="128"/>
      <c r="F63" s="125">
        <f>K63*'прилож 10.2'!D92</f>
        <v>0</v>
      </c>
      <c r="G63" s="125">
        <f t="shared" si="6"/>
        <v>0</v>
      </c>
      <c r="H63" s="127" t="s">
        <v>67</v>
      </c>
      <c r="I63" s="125"/>
      <c r="K63" s="51">
        <f t="shared" si="7"/>
        <v>0</v>
      </c>
    </row>
    <row r="64" spans="1:11" ht="18.75">
      <c r="A64" s="75"/>
      <c r="B64" s="75"/>
      <c r="C64" s="76">
        <v>340</v>
      </c>
      <c r="D64" s="127" t="s">
        <v>160</v>
      </c>
      <c r="E64" s="128">
        <v>0</v>
      </c>
      <c r="F64" s="125">
        <f>K64*'прилож 10.2'!D93</f>
        <v>0</v>
      </c>
      <c r="G64" s="125">
        <f t="shared" si="6"/>
        <v>0</v>
      </c>
      <c r="H64" s="127" t="s">
        <v>67</v>
      </c>
      <c r="I64" s="125"/>
      <c r="K64" s="51">
        <f t="shared" si="7"/>
        <v>0</v>
      </c>
    </row>
    <row r="65" spans="1:9" ht="37.5">
      <c r="A65" s="75" t="s">
        <v>70</v>
      </c>
      <c r="B65" s="75" t="s">
        <v>165</v>
      </c>
      <c r="C65" s="76">
        <v>900</v>
      </c>
      <c r="D65" s="125">
        <f>SUM(D66:D77)</f>
        <v>0</v>
      </c>
      <c r="E65" s="126">
        <f>SUM(E66:E77)</f>
        <v>0</v>
      </c>
      <c r="F65" s="125">
        <f>SUM(F66:F77)</f>
        <v>0</v>
      </c>
      <c r="G65" s="125">
        <f>SUM(G66:G77)</f>
        <v>0</v>
      </c>
      <c r="H65" s="127" t="s">
        <v>67</v>
      </c>
      <c r="I65" s="125"/>
    </row>
    <row r="66" spans="1:11" ht="18.75">
      <c r="A66" s="75"/>
      <c r="B66" s="75"/>
      <c r="C66" s="76">
        <v>211</v>
      </c>
      <c r="D66" s="125">
        <f>'прилож 10.1'!Q47</f>
        <v>0</v>
      </c>
      <c r="E66" s="127" t="s">
        <v>160</v>
      </c>
      <c r="F66" s="125">
        <f>K66*'прилож 10.2'!D82</f>
        <v>0</v>
      </c>
      <c r="G66" s="125">
        <f>SUM(D66:F66)</f>
        <v>0</v>
      </c>
      <c r="H66" s="127" t="s">
        <v>67</v>
      </c>
      <c r="I66" s="125"/>
      <c r="K66" s="51">
        <f>D65</f>
        <v>0</v>
      </c>
    </row>
    <row r="67" spans="1:11" ht="18.75">
      <c r="A67" s="75"/>
      <c r="B67" s="75"/>
      <c r="C67" s="76">
        <v>213</v>
      </c>
      <c r="D67" s="125">
        <f>'прилож 10.1'!Q48</f>
        <v>0</v>
      </c>
      <c r="E67" s="127" t="s">
        <v>160</v>
      </c>
      <c r="F67" s="125">
        <f>K67*'прилож 10.2'!D83</f>
        <v>0</v>
      </c>
      <c r="G67" s="125">
        <f aca="true" t="shared" si="8" ref="G67:G77">SUM(D67:F67)</f>
        <v>0</v>
      </c>
      <c r="H67" s="127" t="s">
        <v>67</v>
      </c>
      <c r="I67" s="125"/>
      <c r="K67" s="51">
        <f>K66</f>
        <v>0</v>
      </c>
    </row>
    <row r="68" spans="1:11" ht="18.75">
      <c r="A68" s="75"/>
      <c r="B68" s="75"/>
      <c r="C68" s="76">
        <v>212</v>
      </c>
      <c r="D68" s="127" t="s">
        <v>160</v>
      </c>
      <c r="E68" s="128"/>
      <c r="F68" s="125">
        <f>K68*'прилож 10.2'!D84</f>
        <v>0</v>
      </c>
      <c r="G68" s="125">
        <f t="shared" si="8"/>
        <v>0</v>
      </c>
      <c r="H68" s="127" t="s">
        <v>67</v>
      </c>
      <c r="I68" s="125"/>
      <c r="K68" s="51">
        <f aca="true" t="shared" si="9" ref="K68:K76">K67</f>
        <v>0</v>
      </c>
    </row>
    <row r="69" spans="1:11" ht="18.75">
      <c r="A69" s="75"/>
      <c r="B69" s="75"/>
      <c r="C69" s="76">
        <v>221</v>
      </c>
      <c r="D69" s="127" t="s">
        <v>160</v>
      </c>
      <c r="E69" s="128"/>
      <c r="F69" s="125">
        <f>K69*'прилож 10.2'!D85</f>
        <v>0</v>
      </c>
      <c r="G69" s="125">
        <f t="shared" si="8"/>
        <v>0</v>
      </c>
      <c r="H69" s="127" t="s">
        <v>67</v>
      </c>
      <c r="I69" s="125"/>
      <c r="K69" s="51">
        <f>K68</f>
        <v>0</v>
      </c>
    </row>
    <row r="70" spans="1:11" ht="18.75">
      <c r="A70" s="75"/>
      <c r="B70" s="75"/>
      <c r="C70" s="76">
        <v>222</v>
      </c>
      <c r="D70" s="127" t="s">
        <v>160</v>
      </c>
      <c r="E70" s="128"/>
      <c r="F70" s="125">
        <f>K70*'прилож 10.2'!D86</f>
        <v>0</v>
      </c>
      <c r="G70" s="125">
        <f t="shared" si="8"/>
        <v>0</v>
      </c>
      <c r="H70" s="127" t="s">
        <v>67</v>
      </c>
      <c r="I70" s="125"/>
      <c r="K70" s="51">
        <f t="shared" si="9"/>
        <v>0</v>
      </c>
    </row>
    <row r="71" spans="1:11" ht="18.75">
      <c r="A71" s="75"/>
      <c r="B71" s="75"/>
      <c r="C71" s="76">
        <v>223</v>
      </c>
      <c r="D71" s="127" t="s">
        <v>160</v>
      </c>
      <c r="E71" s="128"/>
      <c r="F71" s="125">
        <f>K71*'прилож 10.2'!D87</f>
        <v>0</v>
      </c>
      <c r="G71" s="125">
        <f t="shared" si="8"/>
        <v>0</v>
      </c>
      <c r="H71" s="127" t="s">
        <v>67</v>
      </c>
      <c r="I71" s="125"/>
      <c r="K71" s="51">
        <f t="shared" si="9"/>
        <v>0</v>
      </c>
    </row>
    <row r="72" spans="1:11" ht="18.75">
      <c r="A72" s="75"/>
      <c r="B72" s="75"/>
      <c r="C72" s="76">
        <v>224</v>
      </c>
      <c r="D72" s="127" t="s">
        <v>160</v>
      </c>
      <c r="E72" s="128"/>
      <c r="F72" s="125">
        <f>K72*'прилож 10.2'!D88</f>
        <v>0</v>
      </c>
      <c r="G72" s="125">
        <f t="shared" si="8"/>
        <v>0</v>
      </c>
      <c r="H72" s="127" t="s">
        <v>67</v>
      </c>
      <c r="I72" s="125"/>
      <c r="K72" s="51">
        <f t="shared" si="9"/>
        <v>0</v>
      </c>
    </row>
    <row r="73" spans="1:11" ht="18.75">
      <c r="A73" s="75"/>
      <c r="B73" s="75"/>
      <c r="C73" s="76">
        <v>225</v>
      </c>
      <c r="D73" s="127" t="s">
        <v>160</v>
      </c>
      <c r="E73" s="128"/>
      <c r="F73" s="125">
        <f>K73*'прилож 10.2'!D89</f>
        <v>0</v>
      </c>
      <c r="G73" s="125">
        <f t="shared" si="8"/>
        <v>0</v>
      </c>
      <c r="H73" s="127" t="s">
        <v>67</v>
      </c>
      <c r="I73" s="125"/>
      <c r="K73" s="51">
        <f t="shared" si="9"/>
        <v>0</v>
      </c>
    </row>
    <row r="74" spans="1:11" ht="18.75">
      <c r="A74" s="75"/>
      <c r="B74" s="75"/>
      <c r="C74" s="76">
        <v>226</v>
      </c>
      <c r="D74" s="127" t="s">
        <v>160</v>
      </c>
      <c r="E74" s="128"/>
      <c r="F74" s="125">
        <f>K74*'прилож 10.2'!D90</f>
        <v>0</v>
      </c>
      <c r="G74" s="125">
        <f t="shared" si="8"/>
        <v>0</v>
      </c>
      <c r="H74" s="127" t="s">
        <v>67</v>
      </c>
      <c r="I74" s="125"/>
      <c r="K74" s="51">
        <f t="shared" si="9"/>
        <v>0</v>
      </c>
    </row>
    <row r="75" spans="1:11" ht="18.75">
      <c r="A75" s="75"/>
      <c r="B75" s="75"/>
      <c r="C75" s="76">
        <v>290</v>
      </c>
      <c r="D75" s="127" t="s">
        <v>160</v>
      </c>
      <c r="E75" s="128"/>
      <c r="F75" s="125">
        <f>K75*'прилож 10.2'!D91</f>
        <v>0</v>
      </c>
      <c r="G75" s="125">
        <f t="shared" si="8"/>
        <v>0</v>
      </c>
      <c r="H75" s="127" t="s">
        <v>67</v>
      </c>
      <c r="I75" s="125"/>
      <c r="K75" s="51">
        <f t="shared" si="9"/>
        <v>0</v>
      </c>
    </row>
    <row r="76" spans="1:11" ht="18.75">
      <c r="A76" s="75"/>
      <c r="B76" s="75"/>
      <c r="C76" s="76">
        <v>310</v>
      </c>
      <c r="D76" s="127" t="s">
        <v>160</v>
      </c>
      <c r="E76" s="128"/>
      <c r="F76" s="125">
        <f>K76*'прилож 10.2'!D92</f>
        <v>0</v>
      </c>
      <c r="G76" s="125">
        <f t="shared" si="8"/>
        <v>0</v>
      </c>
      <c r="H76" s="127" t="s">
        <v>67</v>
      </c>
      <c r="I76" s="125"/>
      <c r="K76" s="51">
        <f t="shared" si="9"/>
        <v>0</v>
      </c>
    </row>
    <row r="77" spans="1:11" ht="18.75">
      <c r="A77" s="75"/>
      <c r="B77" s="75"/>
      <c r="C77" s="76">
        <v>340</v>
      </c>
      <c r="D77" s="127" t="s">
        <v>160</v>
      </c>
      <c r="E77" s="128">
        <v>0</v>
      </c>
      <c r="F77" s="125">
        <f>K77*'прилож 10.2'!D93</f>
        <v>0</v>
      </c>
      <c r="G77" s="125">
        <f t="shared" si="8"/>
        <v>0</v>
      </c>
      <c r="H77" s="127" t="s">
        <v>67</v>
      </c>
      <c r="I77" s="125"/>
      <c r="K77" s="51">
        <f>K76</f>
        <v>0</v>
      </c>
    </row>
    <row r="78" spans="1:9" ht="37.5">
      <c r="A78" s="75" t="s">
        <v>119</v>
      </c>
      <c r="B78" s="75" t="s">
        <v>166</v>
      </c>
      <c r="C78" s="76">
        <v>900</v>
      </c>
      <c r="D78" s="125">
        <f>SUM(D79:D90)</f>
        <v>0</v>
      </c>
      <c r="E78" s="126">
        <f>SUM(E79:E90)</f>
        <v>0</v>
      </c>
      <c r="F78" s="125">
        <f>SUM(F79:F90)</f>
        <v>0</v>
      </c>
      <c r="G78" s="125">
        <f>SUM(G79:G90)</f>
        <v>0</v>
      </c>
      <c r="H78" s="127" t="s">
        <v>67</v>
      </c>
      <c r="I78" s="125"/>
    </row>
    <row r="79" spans="1:11" ht="18.75">
      <c r="A79" s="75"/>
      <c r="B79" s="75"/>
      <c r="C79" s="76">
        <v>211</v>
      </c>
      <c r="D79" s="125">
        <f>'прилож 10.1'!AK47</f>
        <v>0</v>
      </c>
      <c r="E79" s="127" t="s">
        <v>160</v>
      </c>
      <c r="F79" s="125">
        <f>K79*'прилож 10.2'!D82</f>
        <v>0</v>
      </c>
      <c r="G79" s="125">
        <f>SUM(D79:F79)</f>
        <v>0</v>
      </c>
      <c r="H79" s="127" t="s">
        <v>67</v>
      </c>
      <c r="I79" s="125"/>
      <c r="K79" s="51">
        <f>D78</f>
        <v>0</v>
      </c>
    </row>
    <row r="80" spans="1:11" ht="18.75">
      <c r="A80" s="75"/>
      <c r="B80" s="75"/>
      <c r="C80" s="76">
        <v>213</v>
      </c>
      <c r="D80" s="125">
        <f>'прилож 10.1'!AK48</f>
        <v>0</v>
      </c>
      <c r="E80" s="127" t="s">
        <v>160</v>
      </c>
      <c r="F80" s="125">
        <f>K80*'прилож 10.2'!D83</f>
        <v>0</v>
      </c>
      <c r="G80" s="125">
        <f aca="true" t="shared" si="10" ref="G80:G90">SUM(D80:F80)</f>
        <v>0</v>
      </c>
      <c r="H80" s="127" t="s">
        <v>67</v>
      </c>
      <c r="I80" s="125"/>
      <c r="K80" s="51">
        <f>K79</f>
        <v>0</v>
      </c>
    </row>
    <row r="81" spans="1:11" ht="18.75">
      <c r="A81" s="75"/>
      <c r="B81" s="75"/>
      <c r="C81" s="76">
        <v>212</v>
      </c>
      <c r="D81" s="127" t="s">
        <v>160</v>
      </c>
      <c r="E81" s="128"/>
      <c r="F81" s="125">
        <f>K81*'прилож 10.2'!D84</f>
        <v>0</v>
      </c>
      <c r="G81" s="125">
        <f t="shared" si="10"/>
        <v>0</v>
      </c>
      <c r="H81" s="127" t="s">
        <v>67</v>
      </c>
      <c r="I81" s="125"/>
      <c r="K81" s="51">
        <f aca="true" t="shared" si="11" ref="K81:K90">K80</f>
        <v>0</v>
      </c>
    </row>
    <row r="82" spans="1:11" ht="18.75">
      <c r="A82" s="75"/>
      <c r="B82" s="75"/>
      <c r="C82" s="76">
        <v>221</v>
      </c>
      <c r="D82" s="127" t="s">
        <v>160</v>
      </c>
      <c r="E82" s="128"/>
      <c r="F82" s="125">
        <f>K82*'прилож 10.2'!D85</f>
        <v>0</v>
      </c>
      <c r="G82" s="125">
        <f t="shared" si="10"/>
        <v>0</v>
      </c>
      <c r="H82" s="127" t="s">
        <v>67</v>
      </c>
      <c r="I82" s="125"/>
      <c r="K82" s="51">
        <f t="shared" si="11"/>
        <v>0</v>
      </c>
    </row>
    <row r="83" spans="1:11" ht="18.75">
      <c r="A83" s="75"/>
      <c r="B83" s="75"/>
      <c r="C83" s="76">
        <v>222</v>
      </c>
      <c r="D83" s="127" t="s">
        <v>160</v>
      </c>
      <c r="E83" s="128"/>
      <c r="F83" s="125">
        <f>K83*'прилож 10.2'!D86</f>
        <v>0</v>
      </c>
      <c r="G83" s="125">
        <f t="shared" si="10"/>
        <v>0</v>
      </c>
      <c r="H83" s="127" t="s">
        <v>67</v>
      </c>
      <c r="I83" s="125"/>
      <c r="K83" s="51">
        <f t="shared" si="11"/>
        <v>0</v>
      </c>
    </row>
    <row r="84" spans="1:11" ht="18.75">
      <c r="A84" s="75"/>
      <c r="B84" s="75"/>
      <c r="C84" s="76">
        <v>223</v>
      </c>
      <c r="D84" s="127" t="s">
        <v>160</v>
      </c>
      <c r="E84" s="128"/>
      <c r="F84" s="125">
        <f>K84*'прилож 10.2'!D87</f>
        <v>0</v>
      </c>
      <c r="G84" s="125">
        <f t="shared" si="10"/>
        <v>0</v>
      </c>
      <c r="H84" s="127" t="s">
        <v>67</v>
      </c>
      <c r="I84" s="125"/>
      <c r="K84" s="51">
        <f t="shared" si="11"/>
        <v>0</v>
      </c>
    </row>
    <row r="85" spans="1:11" ht="18.75">
      <c r="A85" s="75"/>
      <c r="B85" s="75"/>
      <c r="C85" s="76">
        <v>224</v>
      </c>
      <c r="D85" s="127" t="s">
        <v>160</v>
      </c>
      <c r="E85" s="128"/>
      <c r="F85" s="125">
        <f>K85*'прилож 10.2'!D88</f>
        <v>0</v>
      </c>
      <c r="G85" s="125">
        <f t="shared" si="10"/>
        <v>0</v>
      </c>
      <c r="H85" s="127" t="s">
        <v>67</v>
      </c>
      <c r="I85" s="125"/>
      <c r="K85" s="51">
        <f t="shared" si="11"/>
        <v>0</v>
      </c>
    </row>
    <row r="86" spans="1:11" ht="18.75">
      <c r="A86" s="75"/>
      <c r="B86" s="75"/>
      <c r="C86" s="76">
        <v>225</v>
      </c>
      <c r="D86" s="127" t="s">
        <v>160</v>
      </c>
      <c r="E86" s="128"/>
      <c r="F86" s="125">
        <f>K86*'прилож 10.2'!D89</f>
        <v>0</v>
      </c>
      <c r="G86" s="125">
        <f t="shared" si="10"/>
        <v>0</v>
      </c>
      <c r="H86" s="127" t="s">
        <v>67</v>
      </c>
      <c r="I86" s="125"/>
      <c r="K86" s="51">
        <f t="shared" si="11"/>
        <v>0</v>
      </c>
    </row>
    <row r="87" spans="1:11" ht="18.75">
      <c r="A87" s="75"/>
      <c r="B87" s="75"/>
      <c r="C87" s="76">
        <v>226</v>
      </c>
      <c r="D87" s="127" t="s">
        <v>160</v>
      </c>
      <c r="E87" s="128"/>
      <c r="F87" s="125">
        <f>K87*'прилож 10.2'!D90</f>
        <v>0</v>
      </c>
      <c r="G87" s="125">
        <f t="shared" si="10"/>
        <v>0</v>
      </c>
      <c r="H87" s="127" t="s">
        <v>67</v>
      </c>
      <c r="I87" s="125"/>
      <c r="K87" s="51">
        <f t="shared" si="11"/>
        <v>0</v>
      </c>
    </row>
    <row r="88" spans="1:11" ht="18.75">
      <c r="A88" s="75"/>
      <c r="B88" s="75"/>
      <c r="C88" s="76">
        <v>290</v>
      </c>
      <c r="D88" s="127" t="s">
        <v>160</v>
      </c>
      <c r="E88" s="128"/>
      <c r="F88" s="125">
        <f>K88*'прилож 10.2'!D91</f>
        <v>0</v>
      </c>
      <c r="G88" s="125">
        <f t="shared" si="10"/>
        <v>0</v>
      </c>
      <c r="H88" s="127" t="s">
        <v>67</v>
      </c>
      <c r="I88" s="125"/>
      <c r="K88" s="51">
        <f t="shared" si="11"/>
        <v>0</v>
      </c>
    </row>
    <row r="89" spans="1:11" ht="18.75">
      <c r="A89" s="75"/>
      <c r="B89" s="75"/>
      <c r="C89" s="76">
        <v>310</v>
      </c>
      <c r="D89" s="127" t="s">
        <v>160</v>
      </c>
      <c r="E89" s="128"/>
      <c r="F89" s="125">
        <f>K89*'прилож 10.2'!D92</f>
        <v>0</v>
      </c>
      <c r="G89" s="125">
        <f t="shared" si="10"/>
        <v>0</v>
      </c>
      <c r="H89" s="127" t="s">
        <v>67</v>
      </c>
      <c r="I89" s="125"/>
      <c r="K89" s="51">
        <f t="shared" si="11"/>
        <v>0</v>
      </c>
    </row>
    <row r="90" spans="1:11" ht="18.75">
      <c r="A90" s="75"/>
      <c r="B90" s="75"/>
      <c r="C90" s="76">
        <v>340</v>
      </c>
      <c r="D90" s="127" t="s">
        <v>160</v>
      </c>
      <c r="E90" s="128">
        <v>0</v>
      </c>
      <c r="F90" s="125">
        <f>K90*'прилож 10.2'!D93</f>
        <v>0</v>
      </c>
      <c r="G90" s="125">
        <f t="shared" si="10"/>
        <v>0</v>
      </c>
      <c r="H90" s="127" t="s">
        <v>67</v>
      </c>
      <c r="I90" s="125"/>
      <c r="K90" s="51">
        <f t="shared" si="11"/>
        <v>0</v>
      </c>
    </row>
    <row r="91" spans="1:12" ht="18.75">
      <c r="A91" s="75" t="s">
        <v>172</v>
      </c>
      <c r="B91" s="75" t="s">
        <v>71</v>
      </c>
      <c r="C91" s="76">
        <v>900</v>
      </c>
      <c r="D91" s="129">
        <f>D65+D52+D39+D26+D13</f>
        <v>50996000</v>
      </c>
      <c r="E91" s="129">
        <f>E65+E52+E39+E26+E13+E78</f>
        <v>40500000</v>
      </c>
      <c r="F91" s="129">
        <f>F65+F52+F39+F26+F13</f>
        <v>35527000</v>
      </c>
      <c r="G91" s="129">
        <f>G65+G52+G39+G26+G13</f>
        <v>127023000</v>
      </c>
      <c r="H91" s="130">
        <f>H97+H101</f>
        <v>2011111.111111111</v>
      </c>
      <c r="I91" s="129">
        <f>H91+G91</f>
        <v>129034111.1111111</v>
      </c>
      <c r="L91" s="118">
        <f>I91-'прилож 10.2'!C114</f>
        <v>0</v>
      </c>
    </row>
    <row r="92" spans="1:12" ht="18.75">
      <c r="A92" s="75"/>
      <c r="B92" s="75"/>
      <c r="C92" s="76">
        <v>211</v>
      </c>
      <c r="D92" s="125">
        <f>D66+D53+D40+D27+D14</f>
        <v>38000000</v>
      </c>
      <c r="E92" s="127" t="s">
        <v>160</v>
      </c>
      <c r="F92" s="125">
        <f aca="true" t="shared" si="12" ref="F92:G103">F66+F53+F40+F27+F14+F79</f>
        <v>21000000</v>
      </c>
      <c r="G92" s="125">
        <f t="shared" si="12"/>
        <v>59000000</v>
      </c>
      <c r="H92" s="127" t="s">
        <v>67</v>
      </c>
      <c r="I92" s="125">
        <f>G92</f>
        <v>59000000</v>
      </c>
      <c r="K92" s="51">
        <f>D91</f>
        <v>50996000</v>
      </c>
      <c r="L92" s="118">
        <f>I92-'прилож 10.2'!C102</f>
        <v>0</v>
      </c>
    </row>
    <row r="93" spans="1:12" ht="18.75">
      <c r="A93" s="75"/>
      <c r="B93" s="75"/>
      <c r="C93" s="76">
        <v>213</v>
      </c>
      <c r="D93" s="125">
        <f>D67+D54+D41+D28+D15</f>
        <v>12996000.000000002</v>
      </c>
      <c r="E93" s="127" t="s">
        <v>160</v>
      </c>
      <c r="F93" s="125">
        <f t="shared" si="12"/>
        <v>7182000.000000001</v>
      </c>
      <c r="G93" s="125">
        <f t="shared" si="12"/>
        <v>20178000.000000004</v>
      </c>
      <c r="H93" s="127" t="s">
        <v>67</v>
      </c>
      <c r="I93" s="125">
        <f aca="true" t="shared" si="13" ref="I93:I103">G93</f>
        <v>20178000.000000004</v>
      </c>
      <c r="K93" s="51">
        <f>K92</f>
        <v>50996000</v>
      </c>
      <c r="L93" s="118">
        <f>I93-'прилож 10.2'!C103</f>
        <v>0</v>
      </c>
    </row>
    <row r="94" spans="1:12" ht="18.75">
      <c r="A94" s="75"/>
      <c r="B94" s="75"/>
      <c r="C94" s="76">
        <v>212</v>
      </c>
      <c r="D94" s="127" t="s">
        <v>160</v>
      </c>
      <c r="E94" s="125">
        <f aca="true" t="shared" si="14" ref="E94:E103">E68+E55+E42+E29+E16+E81</f>
        <v>0</v>
      </c>
      <c r="F94" s="125">
        <f t="shared" si="12"/>
        <v>10000</v>
      </c>
      <c r="G94" s="125">
        <f t="shared" si="12"/>
        <v>10000</v>
      </c>
      <c r="H94" s="127" t="s">
        <v>67</v>
      </c>
      <c r="I94" s="125">
        <f t="shared" si="13"/>
        <v>10000</v>
      </c>
      <c r="K94" s="51">
        <f aca="true" t="shared" si="15" ref="K94:K103">K93</f>
        <v>50996000</v>
      </c>
      <c r="L94" s="118">
        <f>I94-'прилож 10.2'!C104</f>
        <v>0</v>
      </c>
    </row>
    <row r="95" spans="1:12" ht="18.75">
      <c r="A95" s="75"/>
      <c r="B95" s="75"/>
      <c r="C95" s="76">
        <v>221</v>
      </c>
      <c r="D95" s="127" t="s">
        <v>160</v>
      </c>
      <c r="E95" s="125">
        <f t="shared" si="14"/>
        <v>0</v>
      </c>
      <c r="F95" s="125">
        <f t="shared" si="12"/>
        <v>400000</v>
      </c>
      <c r="G95" s="125">
        <f t="shared" si="12"/>
        <v>400000</v>
      </c>
      <c r="H95" s="127" t="s">
        <v>67</v>
      </c>
      <c r="I95" s="125">
        <f t="shared" si="13"/>
        <v>400000</v>
      </c>
      <c r="K95" s="51">
        <f t="shared" si="15"/>
        <v>50996000</v>
      </c>
      <c r="L95" s="118">
        <f>I95-'прилож 10.2'!C105</f>
        <v>0</v>
      </c>
    </row>
    <row r="96" spans="1:12" ht="18.75">
      <c r="A96" s="75"/>
      <c r="B96" s="75"/>
      <c r="C96" s="76">
        <v>222</v>
      </c>
      <c r="D96" s="127" t="s">
        <v>160</v>
      </c>
      <c r="E96" s="125">
        <f t="shared" si="14"/>
        <v>0</v>
      </c>
      <c r="F96" s="125">
        <f t="shared" si="12"/>
        <v>25000</v>
      </c>
      <c r="G96" s="125">
        <f t="shared" si="12"/>
        <v>25000</v>
      </c>
      <c r="H96" s="127" t="s">
        <v>67</v>
      </c>
      <c r="I96" s="125">
        <f t="shared" si="13"/>
        <v>25000</v>
      </c>
      <c r="K96" s="51">
        <f t="shared" si="15"/>
        <v>50996000</v>
      </c>
      <c r="L96" s="118">
        <f>I96-'прилож 10.2'!C106</f>
        <v>0</v>
      </c>
    </row>
    <row r="97" spans="1:12" ht="18.75">
      <c r="A97" s="75"/>
      <c r="B97" s="75"/>
      <c r="C97" s="76">
        <v>223</v>
      </c>
      <c r="D97" s="127" t="s">
        <v>160</v>
      </c>
      <c r="E97" s="125">
        <f t="shared" si="14"/>
        <v>0</v>
      </c>
      <c r="F97" s="125">
        <f t="shared" si="12"/>
        <v>1600000</v>
      </c>
      <c r="G97" s="125">
        <f t="shared" si="12"/>
        <v>1600000</v>
      </c>
      <c r="H97" s="131">
        <f>'прилож 10.2'!C96+'прилож 10.2'!C97</f>
        <v>311111.1111111111</v>
      </c>
      <c r="I97" s="125">
        <f>H97+G97</f>
        <v>1911111.111111111</v>
      </c>
      <c r="K97" s="51">
        <f t="shared" si="15"/>
        <v>50996000</v>
      </c>
      <c r="L97" s="118">
        <f>I97-'прилож 10.2'!C107</f>
        <v>0</v>
      </c>
    </row>
    <row r="98" spans="1:12" ht="18.75">
      <c r="A98" s="75"/>
      <c r="B98" s="75"/>
      <c r="C98" s="76">
        <v>224</v>
      </c>
      <c r="D98" s="127" t="s">
        <v>160</v>
      </c>
      <c r="E98" s="125">
        <f t="shared" si="14"/>
        <v>0</v>
      </c>
      <c r="F98" s="125">
        <f t="shared" si="12"/>
        <v>400000</v>
      </c>
      <c r="G98" s="125">
        <f t="shared" si="12"/>
        <v>400000</v>
      </c>
      <c r="H98" s="127" t="s">
        <v>67</v>
      </c>
      <c r="I98" s="125">
        <f t="shared" si="13"/>
        <v>400000</v>
      </c>
      <c r="K98" s="51">
        <f t="shared" si="15"/>
        <v>50996000</v>
      </c>
      <c r="L98" s="118">
        <f>I98-'прилож 10.2'!C108</f>
        <v>0</v>
      </c>
    </row>
    <row r="99" spans="1:12" ht="18.75">
      <c r="A99" s="75"/>
      <c r="B99" s="75"/>
      <c r="C99" s="76">
        <v>225</v>
      </c>
      <c r="D99" s="127" t="s">
        <v>160</v>
      </c>
      <c r="E99" s="125">
        <f t="shared" si="14"/>
        <v>0</v>
      </c>
      <c r="F99" s="125">
        <f t="shared" si="12"/>
        <v>2210000</v>
      </c>
      <c r="G99" s="125">
        <f t="shared" si="12"/>
        <v>2210000</v>
      </c>
      <c r="H99" s="127" t="s">
        <v>67</v>
      </c>
      <c r="I99" s="125">
        <f t="shared" si="13"/>
        <v>2210000</v>
      </c>
      <c r="K99" s="51">
        <f t="shared" si="15"/>
        <v>50996000</v>
      </c>
      <c r="L99" s="118">
        <f>I99-'прилож 10.2'!C109</f>
        <v>0</v>
      </c>
    </row>
    <row r="100" spans="1:12" ht="18.75">
      <c r="A100" s="75"/>
      <c r="B100" s="75"/>
      <c r="C100" s="76">
        <v>226</v>
      </c>
      <c r="D100" s="127" t="s">
        <v>160</v>
      </c>
      <c r="E100" s="125">
        <f t="shared" si="14"/>
        <v>500000</v>
      </c>
      <c r="F100" s="125">
        <f t="shared" si="12"/>
        <v>180000</v>
      </c>
      <c r="G100" s="125">
        <f t="shared" si="12"/>
        <v>680000</v>
      </c>
      <c r="H100" s="127" t="s">
        <v>67</v>
      </c>
      <c r="I100" s="125">
        <f t="shared" si="13"/>
        <v>680000</v>
      </c>
      <c r="K100" s="51">
        <f t="shared" si="15"/>
        <v>50996000</v>
      </c>
      <c r="L100" s="118">
        <f>I100-'прилож 10.2'!C110</f>
        <v>0</v>
      </c>
    </row>
    <row r="101" spans="1:12" ht="18.75">
      <c r="A101" s="75"/>
      <c r="B101" s="75"/>
      <c r="C101" s="76">
        <v>290</v>
      </c>
      <c r="D101" s="127" t="s">
        <v>160</v>
      </c>
      <c r="E101" s="125">
        <f t="shared" si="14"/>
        <v>0</v>
      </c>
      <c r="F101" s="125">
        <f t="shared" si="12"/>
        <v>120000</v>
      </c>
      <c r="G101" s="125">
        <f t="shared" si="12"/>
        <v>120000</v>
      </c>
      <c r="H101" s="131">
        <f>'прилож 10.2'!C99+'прилож 10.2'!C98</f>
        <v>1700000</v>
      </c>
      <c r="I101" s="125">
        <f>H101+G101</f>
        <v>1820000</v>
      </c>
      <c r="K101" s="51">
        <f t="shared" si="15"/>
        <v>50996000</v>
      </c>
      <c r="L101" s="118">
        <f>I101-'прилож 10.2'!C111</f>
        <v>0</v>
      </c>
    </row>
    <row r="102" spans="1:12" ht="18.75">
      <c r="A102" s="75"/>
      <c r="B102" s="75"/>
      <c r="C102" s="76">
        <v>310</v>
      </c>
      <c r="D102" s="127" t="s">
        <v>160</v>
      </c>
      <c r="E102" s="125">
        <f t="shared" si="14"/>
        <v>0</v>
      </c>
      <c r="F102" s="125">
        <f t="shared" si="12"/>
        <v>1000000</v>
      </c>
      <c r="G102" s="125">
        <f t="shared" si="12"/>
        <v>1000000</v>
      </c>
      <c r="H102" s="127" t="s">
        <v>67</v>
      </c>
      <c r="I102" s="125">
        <f t="shared" si="13"/>
        <v>1000000</v>
      </c>
      <c r="K102" s="51">
        <f t="shared" si="15"/>
        <v>50996000</v>
      </c>
      <c r="L102" s="118">
        <f>I102-'прилож 10.2'!C112</f>
        <v>0</v>
      </c>
    </row>
    <row r="103" spans="1:12" ht="18.75">
      <c r="A103" s="75"/>
      <c r="B103" s="75"/>
      <c r="C103" s="76">
        <v>340</v>
      </c>
      <c r="D103" s="127" t="s">
        <v>160</v>
      </c>
      <c r="E103" s="125">
        <f t="shared" si="14"/>
        <v>40000000</v>
      </c>
      <c r="F103" s="125">
        <f t="shared" si="12"/>
        <v>1400000</v>
      </c>
      <c r="G103" s="125">
        <f t="shared" si="12"/>
        <v>41400000</v>
      </c>
      <c r="H103" s="127" t="s">
        <v>67</v>
      </c>
      <c r="I103" s="125">
        <f t="shared" si="13"/>
        <v>41400000</v>
      </c>
      <c r="K103" s="51">
        <f t="shared" si="15"/>
        <v>50996000</v>
      </c>
      <c r="L103" s="118">
        <f>I103-'прилож 10.2'!C113</f>
        <v>0</v>
      </c>
    </row>
    <row r="104" spans="1:9" ht="18.75">
      <c r="A104" s="3"/>
      <c r="D104" s="51"/>
      <c r="E104" s="51"/>
      <c r="F104" s="51"/>
      <c r="G104" s="51"/>
      <c r="H104" s="77"/>
      <c r="I104" s="51"/>
    </row>
    <row r="105" spans="1:11" ht="18.75">
      <c r="A105" s="149" t="s">
        <v>207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</row>
    <row r="106" spans="1:10" ht="15.75">
      <c r="A106" s="156" t="s">
        <v>193</v>
      </c>
      <c r="B106" s="156"/>
      <c r="C106" s="156"/>
      <c r="D106" s="156"/>
      <c r="E106" s="156"/>
      <c r="F106" s="156"/>
      <c r="G106" s="156"/>
      <c r="H106" s="156"/>
      <c r="I106" s="156"/>
      <c r="J106" s="156"/>
    </row>
    <row r="107" spans="1:11" ht="18.75">
      <c r="A107" s="149" t="s">
        <v>208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</row>
    <row r="108" spans="1:10" ht="15.75">
      <c r="A108" s="156" t="s">
        <v>193</v>
      </c>
      <c r="B108" s="156"/>
      <c r="C108" s="156"/>
      <c r="D108" s="156"/>
      <c r="E108" s="156"/>
      <c r="F108" s="156"/>
      <c r="G108" s="156"/>
      <c r="H108" s="156"/>
      <c r="I108" s="156"/>
      <c r="J108" s="156"/>
    </row>
    <row r="109" spans="1:9" ht="15.75">
      <c r="A109" s="73"/>
      <c r="D109" s="51"/>
      <c r="E109" s="51"/>
      <c r="F109" s="51"/>
      <c r="G109" s="51"/>
      <c r="H109" s="77"/>
      <c r="I109" s="51"/>
    </row>
    <row r="110" spans="4:9" ht="12.75">
      <c r="D110" s="51"/>
      <c r="E110" s="51"/>
      <c r="F110" s="51"/>
      <c r="G110" s="51"/>
      <c r="H110" s="77"/>
      <c r="I110" s="51"/>
    </row>
    <row r="111" spans="4:9" ht="12.75">
      <c r="D111" s="51"/>
      <c r="E111" s="51"/>
      <c r="F111" s="51"/>
      <c r="G111" s="51"/>
      <c r="H111" s="77"/>
      <c r="I111" s="51"/>
    </row>
    <row r="112" spans="4:9" ht="12.75">
      <c r="D112" s="51"/>
      <c r="E112" s="51"/>
      <c r="F112" s="51"/>
      <c r="G112" s="51"/>
      <c r="H112" s="77"/>
      <c r="I112" s="51"/>
    </row>
    <row r="113" spans="4:9" ht="12.75">
      <c r="D113" s="51"/>
      <c r="E113" s="51"/>
      <c r="F113" s="51"/>
      <c r="G113" s="51"/>
      <c r="H113" s="77"/>
      <c r="I113" s="51"/>
    </row>
    <row r="114" spans="4:9" ht="12.75">
      <c r="D114" s="51"/>
      <c r="E114" s="51"/>
      <c r="F114" s="51"/>
      <c r="G114" s="51"/>
      <c r="H114" s="77"/>
      <c r="I114" s="51"/>
    </row>
    <row r="115" spans="4:9" ht="12.75">
      <c r="D115" s="51"/>
      <c r="E115" s="51"/>
      <c r="F115" s="51"/>
      <c r="G115" s="51"/>
      <c r="H115" s="77"/>
      <c r="I115" s="51"/>
    </row>
    <row r="116" spans="4:9" ht="12.75">
      <c r="D116" s="51"/>
      <c r="E116" s="51"/>
      <c r="F116" s="51"/>
      <c r="G116" s="51"/>
      <c r="H116" s="77"/>
      <c r="I116" s="51"/>
    </row>
    <row r="117" spans="4:9" ht="12.75">
      <c r="D117" s="51"/>
      <c r="E117" s="51"/>
      <c r="F117" s="51"/>
      <c r="G117" s="51"/>
      <c r="H117" s="77"/>
      <c r="I117" s="51"/>
    </row>
    <row r="118" spans="4:9" ht="12.75">
      <c r="D118" s="51"/>
      <c r="E118" s="51"/>
      <c r="F118" s="51"/>
      <c r="G118" s="51"/>
      <c r="H118" s="77"/>
      <c r="I118" s="51"/>
    </row>
    <row r="119" spans="4:9" ht="12.75">
      <c r="D119" s="51"/>
      <c r="E119" s="51"/>
      <c r="F119" s="51"/>
      <c r="G119" s="51"/>
      <c r="H119" s="77"/>
      <c r="I119" s="51"/>
    </row>
    <row r="120" spans="4:9" ht="12.75">
      <c r="D120" s="51"/>
      <c r="E120" s="51"/>
      <c r="F120" s="51"/>
      <c r="G120" s="51"/>
      <c r="H120" s="77"/>
      <c r="I120" s="51"/>
    </row>
    <row r="121" spans="4:9" ht="12.75">
      <c r="D121" s="51"/>
      <c r="E121" s="51"/>
      <c r="F121" s="51"/>
      <c r="G121" s="51"/>
      <c r="H121" s="77"/>
      <c r="I121" s="51"/>
    </row>
    <row r="122" spans="4:9" ht="12.75">
      <c r="D122" s="51"/>
      <c r="E122" s="51"/>
      <c r="F122" s="51"/>
      <c r="G122" s="51"/>
      <c r="H122" s="77"/>
      <c r="I122" s="51"/>
    </row>
    <row r="123" spans="4:9" ht="12.75">
      <c r="D123" s="51"/>
      <c r="E123" s="51"/>
      <c r="F123" s="51"/>
      <c r="G123" s="51"/>
      <c r="H123" s="77"/>
      <c r="I123" s="51"/>
    </row>
    <row r="124" spans="4:9" ht="12.75">
      <c r="D124" s="51"/>
      <c r="E124" s="51"/>
      <c r="F124" s="51"/>
      <c r="G124" s="51"/>
      <c r="H124" s="77"/>
      <c r="I124" s="51"/>
    </row>
    <row r="125" spans="4:9" ht="12.75">
      <c r="D125" s="51"/>
      <c r="E125" s="51"/>
      <c r="F125" s="51"/>
      <c r="G125" s="51"/>
      <c r="H125" s="77"/>
      <c r="I125" s="51"/>
    </row>
    <row r="126" spans="4:9" ht="12.75">
      <c r="D126" s="51"/>
      <c r="E126" s="51"/>
      <c r="F126" s="51"/>
      <c r="G126" s="51"/>
      <c r="H126" s="77"/>
      <c r="I126" s="51"/>
    </row>
    <row r="127" spans="4:9" ht="12.75">
      <c r="D127" s="51"/>
      <c r="E127" s="51"/>
      <c r="F127" s="51"/>
      <c r="G127" s="51"/>
      <c r="H127" s="77"/>
      <c r="I127" s="51"/>
    </row>
    <row r="128" spans="4:9" ht="12.75">
      <c r="D128" s="51"/>
      <c r="E128" s="51"/>
      <c r="F128" s="51"/>
      <c r="G128" s="51"/>
      <c r="H128" s="77"/>
      <c r="I128" s="51"/>
    </row>
    <row r="129" spans="4:9" ht="12.75">
      <c r="D129" s="51"/>
      <c r="E129" s="51"/>
      <c r="F129" s="51"/>
      <c r="G129" s="51"/>
      <c r="H129" s="77"/>
      <c r="I129" s="51"/>
    </row>
    <row r="130" spans="4:9" ht="12.75">
      <c r="D130" s="51"/>
      <c r="E130" s="51"/>
      <c r="F130" s="51"/>
      <c r="G130" s="51"/>
      <c r="H130" s="77"/>
      <c r="I130" s="51"/>
    </row>
    <row r="131" spans="4:9" ht="12.75">
      <c r="D131" s="51"/>
      <c r="E131" s="51"/>
      <c r="F131" s="51"/>
      <c r="G131" s="51"/>
      <c r="H131" s="77"/>
      <c r="I131" s="51"/>
    </row>
    <row r="132" spans="4:9" ht="12.75">
      <c r="D132" s="51"/>
      <c r="E132" s="51"/>
      <c r="F132" s="51"/>
      <c r="G132" s="51"/>
      <c r="H132" s="77"/>
      <c r="I132" s="51"/>
    </row>
    <row r="133" spans="4:9" ht="12.75">
      <c r="D133" s="51"/>
      <c r="E133" s="51"/>
      <c r="F133" s="51"/>
      <c r="G133" s="51"/>
      <c r="H133" s="77"/>
      <c r="I133" s="51"/>
    </row>
    <row r="134" spans="4:9" ht="12.75">
      <c r="D134" s="51"/>
      <c r="E134" s="51"/>
      <c r="F134" s="51"/>
      <c r="G134" s="51"/>
      <c r="H134" s="77"/>
      <c r="I134" s="51"/>
    </row>
    <row r="135" spans="4:9" ht="12.75">
      <c r="D135" s="51"/>
      <c r="E135" s="51"/>
      <c r="F135" s="51"/>
      <c r="G135" s="51"/>
      <c r="H135" s="77"/>
      <c r="I135" s="51"/>
    </row>
    <row r="136" spans="4:9" ht="12.75">
      <c r="D136" s="51"/>
      <c r="E136" s="51"/>
      <c r="F136" s="51"/>
      <c r="G136" s="51"/>
      <c r="H136" s="77"/>
      <c r="I136" s="51"/>
    </row>
    <row r="137" spans="4:9" ht="12.75">
      <c r="D137" s="51"/>
      <c r="E137" s="51"/>
      <c r="F137" s="51"/>
      <c r="G137" s="51"/>
      <c r="H137" s="77"/>
      <c r="I137" s="51"/>
    </row>
    <row r="138" spans="4:9" ht="12.75">
      <c r="D138" s="51"/>
      <c r="E138" s="51"/>
      <c r="F138" s="51"/>
      <c r="G138" s="51"/>
      <c r="H138" s="77"/>
      <c r="I138" s="51"/>
    </row>
    <row r="139" spans="4:9" ht="12.75">
      <c r="D139" s="51"/>
      <c r="E139" s="51"/>
      <c r="F139" s="51"/>
      <c r="G139" s="51"/>
      <c r="H139" s="77"/>
      <c r="I139" s="51"/>
    </row>
    <row r="140" spans="4:9" ht="12.75">
      <c r="D140" s="51"/>
      <c r="E140" s="51"/>
      <c r="F140" s="51"/>
      <c r="G140" s="51"/>
      <c r="H140" s="77"/>
      <c r="I140" s="51"/>
    </row>
    <row r="141" spans="4:9" ht="12.75">
      <c r="D141" s="51"/>
      <c r="E141" s="51"/>
      <c r="F141" s="51"/>
      <c r="G141" s="51"/>
      <c r="H141" s="77"/>
      <c r="I141" s="51"/>
    </row>
    <row r="142" spans="4:9" ht="12.75">
      <c r="D142" s="51"/>
      <c r="E142" s="51"/>
      <c r="F142" s="51"/>
      <c r="G142" s="51"/>
      <c r="H142" s="77"/>
      <c r="I142" s="51"/>
    </row>
    <row r="143" spans="4:9" ht="12.75">
      <c r="D143" s="51"/>
      <c r="E143" s="51"/>
      <c r="F143" s="51"/>
      <c r="G143" s="51"/>
      <c r="H143" s="77"/>
      <c r="I143" s="51"/>
    </row>
    <row r="144" spans="4:9" ht="12.75">
      <c r="D144" s="51"/>
      <c r="E144" s="51"/>
      <c r="F144" s="51"/>
      <c r="G144" s="51"/>
      <c r="H144" s="77"/>
      <c r="I144" s="51"/>
    </row>
    <row r="145" spans="4:9" ht="12.75">
      <c r="D145" s="51"/>
      <c r="E145" s="51"/>
      <c r="F145" s="51"/>
      <c r="G145" s="51"/>
      <c r="H145" s="77"/>
      <c r="I145" s="51"/>
    </row>
    <row r="146" spans="4:9" ht="12.75">
      <c r="D146" s="51"/>
      <c r="E146" s="51"/>
      <c r="F146" s="51"/>
      <c r="G146" s="51"/>
      <c r="H146" s="77"/>
      <c r="I146" s="51"/>
    </row>
    <row r="147" spans="4:9" ht="12.75">
      <c r="D147" s="51"/>
      <c r="E147" s="51"/>
      <c r="F147" s="51"/>
      <c r="G147" s="51"/>
      <c r="H147" s="77"/>
      <c r="I147" s="51"/>
    </row>
    <row r="148" spans="4:9" ht="12.75">
      <c r="D148" s="51"/>
      <c r="E148" s="51"/>
      <c r="F148" s="51"/>
      <c r="G148" s="51"/>
      <c r="H148" s="77"/>
      <c r="I148" s="51"/>
    </row>
    <row r="149" spans="4:9" ht="12.75">
      <c r="D149" s="51"/>
      <c r="E149" s="51"/>
      <c r="F149" s="51"/>
      <c r="G149" s="51"/>
      <c r="H149" s="77"/>
      <c r="I149" s="51"/>
    </row>
    <row r="150" spans="4:9" ht="12.75">
      <c r="D150" s="51"/>
      <c r="E150" s="51"/>
      <c r="F150" s="51"/>
      <c r="G150" s="51"/>
      <c r="H150" s="77"/>
      <c r="I150" s="51"/>
    </row>
    <row r="151" spans="4:9" ht="12.75">
      <c r="D151" s="51"/>
      <c r="E151" s="51"/>
      <c r="F151" s="51"/>
      <c r="G151" s="51"/>
      <c r="H151" s="77"/>
      <c r="I151" s="51"/>
    </row>
    <row r="152" spans="4:9" ht="12.75">
      <c r="D152" s="51"/>
      <c r="E152" s="51"/>
      <c r="F152" s="51"/>
      <c r="G152" s="51"/>
      <c r="H152" s="77"/>
      <c r="I152" s="51"/>
    </row>
    <row r="153" spans="4:9" ht="12.75">
      <c r="D153" s="51"/>
      <c r="E153" s="51"/>
      <c r="F153" s="51"/>
      <c r="G153" s="51"/>
      <c r="H153" s="77"/>
      <c r="I153" s="51"/>
    </row>
    <row r="154" spans="4:9" ht="12.75">
      <c r="D154" s="51"/>
      <c r="E154" s="51"/>
      <c r="F154" s="51"/>
      <c r="G154" s="51"/>
      <c r="H154" s="77"/>
      <c r="I154" s="51"/>
    </row>
    <row r="155" spans="4:9" ht="12.75">
      <c r="D155" s="51"/>
      <c r="E155" s="51"/>
      <c r="F155" s="51"/>
      <c r="G155" s="51"/>
      <c r="H155" s="77"/>
      <c r="I155" s="51"/>
    </row>
    <row r="156" spans="4:9" ht="12.75">
      <c r="D156" s="51"/>
      <c r="E156" s="51"/>
      <c r="F156" s="51"/>
      <c r="G156" s="51"/>
      <c r="H156" s="77"/>
      <c r="I156" s="51"/>
    </row>
    <row r="157" spans="4:9" ht="12.75">
      <c r="D157" s="51"/>
      <c r="E157" s="51"/>
      <c r="F157" s="51"/>
      <c r="G157" s="51"/>
      <c r="H157" s="77"/>
      <c r="I157" s="51"/>
    </row>
    <row r="158" spans="4:9" ht="12.75">
      <c r="D158" s="51"/>
      <c r="E158" s="51"/>
      <c r="F158" s="51"/>
      <c r="G158" s="51"/>
      <c r="H158" s="77"/>
      <c r="I158" s="51"/>
    </row>
    <row r="159" spans="4:9" ht="12.75">
      <c r="D159" s="51"/>
      <c r="E159" s="51"/>
      <c r="F159" s="51"/>
      <c r="G159" s="51"/>
      <c r="H159" s="77"/>
      <c r="I159" s="51"/>
    </row>
    <row r="160" spans="4:9" ht="12.75">
      <c r="D160" s="51"/>
      <c r="E160" s="51"/>
      <c r="F160" s="51"/>
      <c r="G160" s="51"/>
      <c r="H160" s="77"/>
      <c r="I160" s="51"/>
    </row>
    <row r="161" spans="4:9" ht="12.75">
      <c r="D161" s="51"/>
      <c r="E161" s="51"/>
      <c r="F161" s="51"/>
      <c r="G161" s="51"/>
      <c r="H161" s="77"/>
      <c r="I161" s="51"/>
    </row>
    <row r="162" spans="4:9" ht="12.75">
      <c r="D162" s="51"/>
      <c r="E162" s="51"/>
      <c r="F162" s="51"/>
      <c r="G162" s="51"/>
      <c r="H162" s="77"/>
      <c r="I162" s="51"/>
    </row>
    <row r="163" spans="4:9" ht="12.75">
      <c r="D163" s="51"/>
      <c r="E163" s="51"/>
      <c r="F163" s="51"/>
      <c r="G163" s="51"/>
      <c r="H163" s="77"/>
      <c r="I163" s="51"/>
    </row>
    <row r="164" spans="4:9" ht="12.75">
      <c r="D164" s="51"/>
      <c r="E164" s="51"/>
      <c r="F164" s="51"/>
      <c r="G164" s="51"/>
      <c r="H164" s="77"/>
      <c r="I164" s="51"/>
    </row>
    <row r="165" spans="4:9" ht="12.75">
      <c r="D165" s="51"/>
      <c r="E165" s="51"/>
      <c r="F165" s="51"/>
      <c r="G165" s="51"/>
      <c r="H165" s="77"/>
      <c r="I165" s="51"/>
    </row>
    <row r="166" spans="4:9" ht="12.75">
      <c r="D166" s="51"/>
      <c r="E166" s="51"/>
      <c r="F166" s="51"/>
      <c r="G166" s="51"/>
      <c r="H166" s="77"/>
      <c r="I166" s="51"/>
    </row>
    <row r="167" spans="4:9" ht="12.75">
      <c r="D167" s="51"/>
      <c r="E167" s="51"/>
      <c r="F167" s="51"/>
      <c r="G167" s="51"/>
      <c r="H167" s="77"/>
      <c r="I167" s="51"/>
    </row>
    <row r="168" spans="4:9" ht="12.75">
      <c r="D168" s="51"/>
      <c r="E168" s="51"/>
      <c r="F168" s="51"/>
      <c r="G168" s="51"/>
      <c r="H168" s="77"/>
      <c r="I168" s="51"/>
    </row>
    <row r="169" spans="4:9" ht="12.75">
      <c r="D169" s="51"/>
      <c r="E169" s="51"/>
      <c r="F169" s="51"/>
      <c r="G169" s="51"/>
      <c r="H169" s="77"/>
      <c r="I169" s="51"/>
    </row>
    <row r="170" spans="4:9" ht="12.75">
      <c r="D170" s="51"/>
      <c r="E170" s="51"/>
      <c r="F170" s="51"/>
      <c r="G170" s="51"/>
      <c r="H170" s="77"/>
      <c r="I170" s="51"/>
    </row>
    <row r="171" spans="4:9" ht="12.75">
      <c r="D171" s="51"/>
      <c r="E171" s="51"/>
      <c r="F171" s="51"/>
      <c r="G171" s="51"/>
      <c r="H171" s="77"/>
      <c r="I171" s="51"/>
    </row>
    <row r="172" spans="4:9" ht="12.75">
      <c r="D172" s="51"/>
      <c r="E172" s="51"/>
      <c r="F172" s="51"/>
      <c r="G172" s="51"/>
      <c r="H172" s="77"/>
      <c r="I172" s="51"/>
    </row>
    <row r="173" spans="4:9" ht="12.75">
      <c r="D173" s="51"/>
      <c r="E173" s="51"/>
      <c r="F173" s="51"/>
      <c r="G173" s="51"/>
      <c r="H173" s="77"/>
      <c r="I173" s="51"/>
    </row>
    <row r="174" spans="4:9" ht="12.75">
      <c r="D174" s="51"/>
      <c r="E174" s="51"/>
      <c r="F174" s="51"/>
      <c r="G174" s="51"/>
      <c r="H174" s="77"/>
      <c r="I174" s="51"/>
    </row>
    <row r="175" spans="4:9" ht="12.75">
      <c r="D175" s="51"/>
      <c r="E175" s="51"/>
      <c r="F175" s="51"/>
      <c r="G175" s="51"/>
      <c r="H175" s="77"/>
      <c r="I175" s="51"/>
    </row>
    <row r="176" spans="4:9" ht="12.75">
      <c r="D176" s="51"/>
      <c r="E176" s="51"/>
      <c r="F176" s="51"/>
      <c r="G176" s="51"/>
      <c r="H176" s="77"/>
      <c r="I176" s="51"/>
    </row>
    <row r="177" spans="4:9" ht="12.75">
      <c r="D177" s="51"/>
      <c r="E177" s="51"/>
      <c r="F177" s="51"/>
      <c r="G177" s="51"/>
      <c r="H177" s="77"/>
      <c r="I177" s="51"/>
    </row>
    <row r="178" spans="4:9" ht="12.75">
      <c r="D178" s="51"/>
      <c r="E178" s="51"/>
      <c r="F178" s="51"/>
      <c r="G178" s="51"/>
      <c r="H178" s="77"/>
      <c r="I178" s="51"/>
    </row>
    <row r="179" spans="4:9" ht="12.75">
      <c r="D179" s="51"/>
      <c r="E179" s="51"/>
      <c r="F179" s="51"/>
      <c r="G179" s="51"/>
      <c r="H179" s="77"/>
      <c r="I179" s="51"/>
    </row>
    <row r="180" spans="4:9" ht="12.75">
      <c r="D180" s="51"/>
      <c r="E180" s="51"/>
      <c r="F180" s="51"/>
      <c r="G180" s="51"/>
      <c r="H180" s="77"/>
      <c r="I180" s="51"/>
    </row>
    <row r="181" spans="4:9" ht="12.75">
      <c r="D181" s="51"/>
      <c r="E181" s="51"/>
      <c r="F181" s="51"/>
      <c r="G181" s="51"/>
      <c r="H181" s="77"/>
      <c r="I181" s="51"/>
    </row>
    <row r="182" spans="4:9" ht="12.75">
      <c r="D182" s="51"/>
      <c r="E182" s="51"/>
      <c r="F182" s="51"/>
      <c r="G182" s="51"/>
      <c r="H182" s="77"/>
      <c r="I182" s="51"/>
    </row>
    <row r="183" spans="4:9" ht="12.75">
      <c r="D183" s="51"/>
      <c r="E183" s="51"/>
      <c r="F183" s="51"/>
      <c r="G183" s="51"/>
      <c r="H183" s="77"/>
      <c r="I183" s="51"/>
    </row>
    <row r="184" spans="4:9" ht="12.75">
      <c r="D184" s="51"/>
      <c r="E184" s="51"/>
      <c r="F184" s="51"/>
      <c r="G184" s="51"/>
      <c r="H184" s="77"/>
      <c r="I184" s="51"/>
    </row>
    <row r="185" spans="4:9" ht="12.75">
      <c r="D185" s="51"/>
      <c r="E185" s="51"/>
      <c r="F185" s="51"/>
      <c r="G185" s="51"/>
      <c r="H185" s="77"/>
      <c r="I185" s="51"/>
    </row>
    <row r="186" spans="4:9" ht="12.75">
      <c r="D186" s="51"/>
      <c r="E186" s="51"/>
      <c r="F186" s="51"/>
      <c r="G186" s="51"/>
      <c r="H186" s="77"/>
      <c r="I186" s="51"/>
    </row>
    <row r="187" spans="4:9" ht="12.75">
      <c r="D187" s="51"/>
      <c r="E187" s="51"/>
      <c r="F187" s="51"/>
      <c r="G187" s="51"/>
      <c r="H187" s="77"/>
      <c r="I187" s="51"/>
    </row>
    <row r="188" spans="4:9" ht="12.75">
      <c r="D188" s="51"/>
      <c r="E188" s="51"/>
      <c r="F188" s="51"/>
      <c r="G188" s="51"/>
      <c r="H188" s="77"/>
      <c r="I188" s="51"/>
    </row>
    <row r="189" spans="4:9" ht="12.75">
      <c r="D189" s="51"/>
      <c r="E189" s="51"/>
      <c r="F189" s="51"/>
      <c r="G189" s="51"/>
      <c r="H189" s="77"/>
      <c r="I189" s="51"/>
    </row>
    <row r="190" spans="4:9" ht="12.75">
      <c r="D190" s="51"/>
      <c r="E190" s="51"/>
      <c r="F190" s="51"/>
      <c r="G190" s="51"/>
      <c r="H190" s="77"/>
      <c r="I190" s="51"/>
    </row>
    <row r="191" spans="4:9" ht="12.75">
      <c r="D191" s="51"/>
      <c r="E191" s="51"/>
      <c r="F191" s="51"/>
      <c r="G191" s="51"/>
      <c r="H191" s="77"/>
      <c r="I191" s="51"/>
    </row>
    <row r="192" spans="4:9" ht="12.75">
      <c r="D192" s="51"/>
      <c r="E192" s="51"/>
      <c r="F192" s="51"/>
      <c r="G192" s="51"/>
      <c r="H192" s="77"/>
      <c r="I192" s="51"/>
    </row>
    <row r="193" spans="4:9" ht="12.75">
      <c r="D193" s="51"/>
      <c r="E193" s="51"/>
      <c r="F193" s="51"/>
      <c r="G193" s="51"/>
      <c r="H193" s="77"/>
      <c r="I193" s="51"/>
    </row>
    <row r="194" spans="4:9" ht="12.75">
      <c r="D194" s="51"/>
      <c r="E194" s="51"/>
      <c r="F194" s="51"/>
      <c r="G194" s="51"/>
      <c r="H194" s="77"/>
      <c r="I194" s="51"/>
    </row>
    <row r="195" spans="4:9" ht="12.75">
      <c r="D195" s="51"/>
      <c r="E195" s="51"/>
      <c r="F195" s="51"/>
      <c r="G195" s="51"/>
      <c r="H195" s="77"/>
      <c r="I195" s="51"/>
    </row>
    <row r="196" spans="4:9" ht="12.75">
      <c r="D196" s="51"/>
      <c r="E196" s="51"/>
      <c r="F196" s="51"/>
      <c r="G196" s="51"/>
      <c r="H196" s="77"/>
      <c r="I196" s="51"/>
    </row>
    <row r="197" spans="4:9" ht="12.75">
      <c r="D197" s="51"/>
      <c r="E197" s="51"/>
      <c r="F197" s="51"/>
      <c r="G197" s="51"/>
      <c r="H197" s="77"/>
      <c r="I197" s="51"/>
    </row>
    <row r="198" spans="4:9" ht="12.75">
      <c r="D198" s="51"/>
      <c r="E198" s="51"/>
      <c r="F198" s="51"/>
      <c r="G198" s="51"/>
      <c r="H198" s="77"/>
      <c r="I198" s="51"/>
    </row>
    <row r="199" spans="4:9" ht="12.75">
      <c r="D199" s="51"/>
      <c r="E199" s="51"/>
      <c r="F199" s="51"/>
      <c r="G199" s="51"/>
      <c r="H199" s="77"/>
      <c r="I199" s="51"/>
    </row>
    <row r="200" spans="4:9" ht="12.75">
      <c r="D200" s="51"/>
      <c r="E200" s="51"/>
      <c r="F200" s="51"/>
      <c r="G200" s="51"/>
      <c r="H200" s="77"/>
      <c r="I200" s="51"/>
    </row>
    <row r="201" spans="4:9" ht="12.75">
      <c r="D201" s="51"/>
      <c r="E201" s="51"/>
      <c r="F201" s="51"/>
      <c r="G201" s="51"/>
      <c r="H201" s="77"/>
      <c r="I201" s="51"/>
    </row>
    <row r="202" spans="4:9" ht="12.75">
      <c r="D202" s="51"/>
      <c r="E202" s="51"/>
      <c r="F202" s="51"/>
      <c r="G202" s="51"/>
      <c r="H202" s="77"/>
      <c r="I202" s="51"/>
    </row>
    <row r="203" spans="4:9" ht="12.75">
      <c r="D203" s="51"/>
      <c r="E203" s="51"/>
      <c r="F203" s="51"/>
      <c r="G203" s="51"/>
      <c r="H203" s="77"/>
      <c r="I203" s="51"/>
    </row>
    <row r="204" spans="4:9" ht="12.75">
      <c r="D204" s="51"/>
      <c r="E204" s="51"/>
      <c r="F204" s="51"/>
      <c r="G204" s="51"/>
      <c r="H204" s="77"/>
      <c r="I204" s="51"/>
    </row>
    <row r="205" spans="4:9" ht="12.75">
      <c r="D205" s="51"/>
      <c r="E205" s="51"/>
      <c r="F205" s="51"/>
      <c r="G205" s="51"/>
      <c r="H205" s="77"/>
      <c r="I205" s="51"/>
    </row>
    <row r="206" spans="4:9" ht="12.75">
      <c r="D206" s="51"/>
      <c r="E206" s="51"/>
      <c r="F206" s="51"/>
      <c r="G206" s="51"/>
      <c r="H206" s="77"/>
      <c r="I206" s="51"/>
    </row>
    <row r="207" spans="4:9" ht="12.75">
      <c r="D207" s="51"/>
      <c r="E207" s="51"/>
      <c r="F207" s="51"/>
      <c r="G207" s="51"/>
      <c r="H207" s="77"/>
      <c r="I207" s="51"/>
    </row>
    <row r="208" spans="4:9" ht="12.75">
      <c r="D208" s="51"/>
      <c r="E208" s="51"/>
      <c r="F208" s="51"/>
      <c r="G208" s="51"/>
      <c r="H208" s="77"/>
      <c r="I208" s="51"/>
    </row>
    <row r="209" spans="4:9" ht="12.75">
      <c r="D209" s="51"/>
      <c r="E209" s="51"/>
      <c r="F209" s="51"/>
      <c r="G209" s="51"/>
      <c r="H209" s="77"/>
      <c r="I209" s="51"/>
    </row>
    <row r="210" spans="4:9" ht="12.75">
      <c r="D210" s="51"/>
      <c r="E210" s="51"/>
      <c r="F210" s="51"/>
      <c r="G210" s="51"/>
      <c r="H210" s="77"/>
      <c r="I210" s="51"/>
    </row>
    <row r="211" spans="4:9" ht="12.75">
      <c r="D211" s="51"/>
      <c r="E211" s="51"/>
      <c r="F211" s="51"/>
      <c r="G211" s="51"/>
      <c r="H211" s="77"/>
      <c r="I211" s="51"/>
    </row>
    <row r="212" spans="4:9" ht="12.75">
      <c r="D212" s="51"/>
      <c r="E212" s="51"/>
      <c r="F212" s="51"/>
      <c r="G212" s="51"/>
      <c r="H212" s="77"/>
      <c r="I212" s="51"/>
    </row>
    <row r="213" spans="4:9" ht="12.75">
      <c r="D213" s="51"/>
      <c r="E213" s="51"/>
      <c r="F213" s="51"/>
      <c r="G213" s="51"/>
      <c r="H213" s="77"/>
      <c r="I213" s="51"/>
    </row>
    <row r="214" spans="4:9" ht="12.75">
      <c r="D214" s="51"/>
      <c r="E214" s="51"/>
      <c r="F214" s="51"/>
      <c r="G214" s="51"/>
      <c r="H214" s="77"/>
      <c r="I214" s="51"/>
    </row>
    <row r="215" spans="4:9" ht="12.75">
      <c r="D215" s="51"/>
      <c r="E215" s="51"/>
      <c r="F215" s="51"/>
      <c r="G215" s="51"/>
      <c r="H215" s="77"/>
      <c r="I215" s="51"/>
    </row>
    <row r="216" spans="4:9" ht="12.75">
      <c r="D216" s="51"/>
      <c r="E216" s="51"/>
      <c r="F216" s="51"/>
      <c r="G216" s="51"/>
      <c r="H216" s="77"/>
      <c r="I216" s="51"/>
    </row>
    <row r="217" spans="4:9" ht="12.75">
      <c r="D217" s="51"/>
      <c r="E217" s="51"/>
      <c r="F217" s="51"/>
      <c r="G217" s="51"/>
      <c r="H217" s="77"/>
      <c r="I217" s="51"/>
    </row>
    <row r="218" spans="4:9" ht="12.75">
      <c r="D218" s="51"/>
      <c r="E218" s="51"/>
      <c r="F218" s="51"/>
      <c r="G218" s="51"/>
      <c r="H218" s="77"/>
      <c r="I218" s="51"/>
    </row>
    <row r="219" spans="4:9" ht="12.75">
      <c r="D219" s="51"/>
      <c r="E219" s="51"/>
      <c r="F219" s="51"/>
      <c r="G219" s="51"/>
      <c r="H219" s="77"/>
      <c r="I219" s="51"/>
    </row>
    <row r="220" spans="4:9" ht="12.75">
      <c r="D220" s="51"/>
      <c r="E220" s="51"/>
      <c r="F220" s="51"/>
      <c r="G220" s="51"/>
      <c r="H220" s="77"/>
      <c r="I220" s="51"/>
    </row>
    <row r="221" spans="4:9" ht="12.75">
      <c r="D221" s="51"/>
      <c r="E221" s="51"/>
      <c r="F221" s="51"/>
      <c r="G221" s="51"/>
      <c r="H221" s="77"/>
      <c r="I221" s="51"/>
    </row>
    <row r="222" spans="4:9" ht="12.75">
      <c r="D222" s="51"/>
      <c r="E222" s="51"/>
      <c r="F222" s="51"/>
      <c r="G222" s="51"/>
      <c r="H222" s="77"/>
      <c r="I222" s="51"/>
    </row>
    <row r="223" spans="4:9" ht="12.75">
      <c r="D223" s="51"/>
      <c r="E223" s="51"/>
      <c r="F223" s="51"/>
      <c r="G223" s="51"/>
      <c r="H223" s="77"/>
      <c r="I223" s="51"/>
    </row>
    <row r="224" spans="4:9" ht="12.75">
      <c r="D224" s="51"/>
      <c r="E224" s="51"/>
      <c r="F224" s="51"/>
      <c r="G224" s="51"/>
      <c r="H224" s="77"/>
      <c r="I224" s="51"/>
    </row>
    <row r="225" spans="4:9" ht="12.75">
      <c r="D225" s="51"/>
      <c r="E225" s="51"/>
      <c r="F225" s="51"/>
      <c r="G225" s="51"/>
      <c r="H225" s="77"/>
      <c r="I225" s="51"/>
    </row>
    <row r="226" spans="4:9" ht="12.75">
      <c r="D226" s="51"/>
      <c r="E226" s="51"/>
      <c r="F226" s="51"/>
      <c r="G226" s="51"/>
      <c r="H226" s="77"/>
      <c r="I226" s="51"/>
    </row>
    <row r="227" spans="4:9" ht="12.75">
      <c r="D227" s="51"/>
      <c r="E227" s="51"/>
      <c r="F227" s="51"/>
      <c r="G227" s="51"/>
      <c r="H227" s="77"/>
      <c r="I227" s="51"/>
    </row>
    <row r="228" spans="4:9" ht="12.75">
      <c r="D228" s="51"/>
      <c r="E228" s="51"/>
      <c r="F228" s="51"/>
      <c r="G228" s="51"/>
      <c r="H228" s="77"/>
      <c r="I228" s="51"/>
    </row>
    <row r="229" spans="4:9" ht="12.75">
      <c r="D229" s="51"/>
      <c r="E229" s="51"/>
      <c r="F229" s="51"/>
      <c r="G229" s="51"/>
      <c r="H229" s="77"/>
      <c r="I229" s="51"/>
    </row>
    <row r="230" spans="4:9" ht="12.75">
      <c r="D230" s="51"/>
      <c r="E230" s="51"/>
      <c r="F230" s="51"/>
      <c r="G230" s="51"/>
      <c r="H230" s="77"/>
      <c r="I230" s="51"/>
    </row>
    <row r="231" spans="4:9" ht="12.75">
      <c r="D231" s="51"/>
      <c r="E231" s="51"/>
      <c r="F231" s="51"/>
      <c r="G231" s="51"/>
      <c r="H231" s="77"/>
      <c r="I231" s="51"/>
    </row>
    <row r="232" spans="4:9" ht="12.75">
      <c r="D232" s="51"/>
      <c r="E232" s="51"/>
      <c r="F232" s="51"/>
      <c r="G232" s="51"/>
      <c r="H232" s="77"/>
      <c r="I232" s="51"/>
    </row>
    <row r="233" spans="4:9" ht="12.75">
      <c r="D233" s="51"/>
      <c r="E233" s="51"/>
      <c r="F233" s="51"/>
      <c r="G233" s="51"/>
      <c r="H233" s="77"/>
      <c r="I233" s="51"/>
    </row>
    <row r="234" spans="4:9" ht="12.75">
      <c r="D234" s="51"/>
      <c r="E234" s="51"/>
      <c r="F234" s="51"/>
      <c r="G234" s="51"/>
      <c r="H234" s="77"/>
      <c r="I234" s="51"/>
    </row>
    <row r="235" spans="4:9" ht="12.75">
      <c r="D235" s="51"/>
      <c r="E235" s="51"/>
      <c r="F235" s="51"/>
      <c r="G235" s="51"/>
      <c r="H235" s="77"/>
      <c r="I235" s="51"/>
    </row>
    <row r="236" spans="4:9" ht="12.75">
      <c r="D236" s="51"/>
      <c r="E236" s="51"/>
      <c r="F236" s="51"/>
      <c r="G236" s="51"/>
      <c r="H236" s="77"/>
      <c r="I236" s="51"/>
    </row>
    <row r="237" spans="4:9" ht="12.75">
      <c r="D237" s="51"/>
      <c r="E237" s="51"/>
      <c r="F237" s="51"/>
      <c r="G237" s="51"/>
      <c r="H237" s="77"/>
      <c r="I237" s="51"/>
    </row>
    <row r="238" spans="4:9" ht="12.75">
      <c r="D238" s="51"/>
      <c r="E238" s="51"/>
      <c r="F238" s="51"/>
      <c r="G238" s="51"/>
      <c r="H238" s="77"/>
      <c r="I238" s="51"/>
    </row>
    <row r="239" spans="4:9" ht="12.75">
      <c r="D239" s="51"/>
      <c r="E239" s="51"/>
      <c r="F239" s="51"/>
      <c r="G239" s="51"/>
      <c r="H239" s="77"/>
      <c r="I239" s="51"/>
    </row>
    <row r="240" spans="4:9" ht="12.75">
      <c r="D240" s="51"/>
      <c r="E240" s="51"/>
      <c r="F240" s="51"/>
      <c r="G240" s="51"/>
      <c r="H240" s="77"/>
      <c r="I240" s="51"/>
    </row>
    <row r="241" spans="4:9" ht="12.75">
      <c r="D241" s="51"/>
      <c r="E241" s="51"/>
      <c r="F241" s="51"/>
      <c r="G241" s="51"/>
      <c r="H241" s="77"/>
      <c r="I241" s="51"/>
    </row>
    <row r="242" spans="4:9" ht="12.75">
      <c r="D242" s="51"/>
      <c r="E242" s="51"/>
      <c r="F242" s="51"/>
      <c r="G242" s="51"/>
      <c r="H242" s="77"/>
      <c r="I242" s="51"/>
    </row>
    <row r="243" spans="4:9" ht="12.75">
      <c r="D243" s="51"/>
      <c r="E243" s="51"/>
      <c r="F243" s="51"/>
      <c r="G243" s="51"/>
      <c r="H243" s="77"/>
      <c r="I243" s="51"/>
    </row>
    <row r="244" spans="4:9" ht="12.75">
      <c r="D244" s="51"/>
      <c r="E244" s="51"/>
      <c r="F244" s="51"/>
      <c r="G244" s="51"/>
      <c r="H244" s="77"/>
      <c r="I244" s="51"/>
    </row>
    <row r="245" spans="4:9" ht="12.75">
      <c r="D245" s="51"/>
      <c r="E245" s="51"/>
      <c r="F245" s="51"/>
      <c r="G245" s="51"/>
      <c r="H245" s="77"/>
      <c r="I245" s="51"/>
    </row>
    <row r="246" spans="4:9" ht="12.75">
      <c r="D246" s="51"/>
      <c r="E246" s="51"/>
      <c r="F246" s="51"/>
      <c r="G246" s="51"/>
      <c r="H246" s="77"/>
      <c r="I246" s="51"/>
    </row>
    <row r="247" spans="4:9" ht="12.75">
      <c r="D247" s="51"/>
      <c r="E247" s="51"/>
      <c r="F247" s="51"/>
      <c r="G247" s="51"/>
      <c r="H247" s="77"/>
      <c r="I247" s="51"/>
    </row>
    <row r="248" spans="4:9" ht="12.75">
      <c r="D248" s="51"/>
      <c r="E248" s="51"/>
      <c r="F248" s="51"/>
      <c r="G248" s="51"/>
      <c r="H248" s="77"/>
      <c r="I248" s="51"/>
    </row>
    <row r="249" spans="4:9" ht="12.75">
      <c r="D249" s="51"/>
      <c r="E249" s="51"/>
      <c r="F249" s="51"/>
      <c r="G249" s="51"/>
      <c r="H249" s="77"/>
      <c r="I249" s="51"/>
    </row>
    <row r="250" spans="4:9" ht="12.75">
      <c r="D250" s="51"/>
      <c r="E250" s="51"/>
      <c r="F250" s="51"/>
      <c r="G250" s="51"/>
      <c r="H250" s="77"/>
      <c r="I250" s="51"/>
    </row>
    <row r="251" spans="4:9" ht="12.75">
      <c r="D251" s="51"/>
      <c r="E251" s="51"/>
      <c r="F251" s="51"/>
      <c r="G251" s="51"/>
      <c r="H251" s="77"/>
      <c r="I251" s="51"/>
    </row>
    <row r="252" spans="4:9" ht="12.75">
      <c r="D252" s="51"/>
      <c r="E252" s="51"/>
      <c r="F252" s="51"/>
      <c r="G252" s="51"/>
      <c r="H252" s="77"/>
      <c r="I252" s="51"/>
    </row>
    <row r="253" spans="4:9" ht="12.75">
      <c r="D253" s="51"/>
      <c r="E253" s="51"/>
      <c r="F253" s="51"/>
      <c r="G253" s="51"/>
      <c r="H253" s="77"/>
      <c r="I253" s="51"/>
    </row>
    <row r="254" spans="4:9" ht="12.75">
      <c r="D254" s="51"/>
      <c r="E254" s="51"/>
      <c r="F254" s="51"/>
      <c r="G254" s="51"/>
      <c r="H254" s="77"/>
      <c r="I254" s="51"/>
    </row>
    <row r="255" spans="4:9" ht="12.75">
      <c r="D255" s="51"/>
      <c r="E255" s="51"/>
      <c r="F255" s="51"/>
      <c r="G255" s="51"/>
      <c r="H255" s="77"/>
      <c r="I255" s="51"/>
    </row>
    <row r="256" spans="4:9" ht="12.75">
      <c r="D256" s="51"/>
      <c r="E256" s="51"/>
      <c r="F256" s="51"/>
      <c r="G256" s="51"/>
      <c r="H256" s="77"/>
      <c r="I256" s="51"/>
    </row>
    <row r="257" spans="4:9" ht="12.75">
      <c r="D257" s="51"/>
      <c r="E257" s="51"/>
      <c r="F257" s="51"/>
      <c r="G257" s="51"/>
      <c r="H257" s="77"/>
      <c r="I257" s="51"/>
    </row>
    <row r="258" spans="4:9" ht="12.75">
      <c r="D258" s="51"/>
      <c r="E258" s="51"/>
      <c r="F258" s="51"/>
      <c r="G258" s="51"/>
      <c r="H258" s="77"/>
      <c r="I258" s="51"/>
    </row>
    <row r="259" spans="4:9" ht="12.75">
      <c r="D259" s="51"/>
      <c r="E259" s="51"/>
      <c r="F259" s="51"/>
      <c r="G259" s="51"/>
      <c r="H259" s="77"/>
      <c r="I259" s="51"/>
    </row>
    <row r="260" spans="4:9" ht="12.75">
      <c r="D260" s="51"/>
      <c r="E260" s="51"/>
      <c r="F260" s="51"/>
      <c r="G260" s="51"/>
      <c r="H260" s="77"/>
      <c r="I260" s="51"/>
    </row>
    <row r="261" spans="4:9" ht="12.75">
      <c r="D261" s="51"/>
      <c r="E261" s="51"/>
      <c r="F261" s="51"/>
      <c r="G261" s="51"/>
      <c r="H261" s="77"/>
      <c r="I261" s="51"/>
    </row>
    <row r="262" spans="4:9" ht="12.75">
      <c r="D262" s="51"/>
      <c r="E262" s="51"/>
      <c r="F262" s="51"/>
      <c r="G262" s="51"/>
      <c r="H262" s="77"/>
      <c r="I262" s="51"/>
    </row>
    <row r="263" spans="4:9" ht="12.75">
      <c r="D263" s="51"/>
      <c r="E263" s="51"/>
      <c r="F263" s="51"/>
      <c r="G263" s="51"/>
      <c r="H263" s="77"/>
      <c r="I263" s="51"/>
    </row>
    <row r="264" spans="4:9" ht="12.75">
      <c r="D264" s="51"/>
      <c r="E264" s="51"/>
      <c r="F264" s="51"/>
      <c r="G264" s="51"/>
      <c r="H264" s="77"/>
      <c r="I264" s="51"/>
    </row>
    <row r="265" spans="4:9" ht="12.75">
      <c r="D265" s="51"/>
      <c r="E265" s="51"/>
      <c r="F265" s="51"/>
      <c r="G265" s="51"/>
      <c r="H265" s="77"/>
      <c r="I265" s="51"/>
    </row>
    <row r="266" spans="4:9" ht="12.75">
      <c r="D266" s="51"/>
      <c r="E266" s="51"/>
      <c r="F266" s="51"/>
      <c r="G266" s="51"/>
      <c r="H266" s="77"/>
      <c r="I266" s="51"/>
    </row>
    <row r="267" spans="4:9" ht="12.75">
      <c r="D267" s="51"/>
      <c r="E267" s="51"/>
      <c r="F267" s="51"/>
      <c r="G267" s="51"/>
      <c r="H267" s="77"/>
      <c r="I267" s="51"/>
    </row>
    <row r="268" spans="4:9" ht="12.75">
      <c r="D268" s="51"/>
      <c r="E268" s="51"/>
      <c r="F268" s="51"/>
      <c r="G268" s="51"/>
      <c r="H268" s="77"/>
      <c r="I268" s="51"/>
    </row>
    <row r="269" spans="4:9" ht="12.75">
      <c r="D269" s="51"/>
      <c r="E269" s="51"/>
      <c r="F269" s="51"/>
      <c r="G269" s="51"/>
      <c r="H269" s="77"/>
      <c r="I269" s="51"/>
    </row>
    <row r="270" spans="4:9" ht="12.75">
      <c r="D270" s="51"/>
      <c r="E270" s="51"/>
      <c r="F270" s="51"/>
      <c r="G270" s="51"/>
      <c r="H270" s="77"/>
      <c r="I270" s="51"/>
    </row>
    <row r="271" spans="4:9" ht="12.75">
      <c r="D271" s="51"/>
      <c r="E271" s="51"/>
      <c r="F271" s="51"/>
      <c r="G271" s="51"/>
      <c r="H271" s="77"/>
      <c r="I271" s="51"/>
    </row>
    <row r="272" spans="4:9" ht="12.75">
      <c r="D272" s="51"/>
      <c r="E272" s="51"/>
      <c r="F272" s="51"/>
      <c r="G272" s="51"/>
      <c r="H272" s="77"/>
      <c r="I272" s="51"/>
    </row>
    <row r="273" spans="4:9" ht="12.75">
      <c r="D273" s="51"/>
      <c r="E273" s="51"/>
      <c r="F273" s="51"/>
      <c r="G273" s="51"/>
      <c r="H273" s="77"/>
      <c r="I273" s="51"/>
    </row>
    <row r="274" spans="4:9" ht="12.75">
      <c r="D274" s="51"/>
      <c r="E274" s="51"/>
      <c r="F274" s="51"/>
      <c r="G274" s="51"/>
      <c r="H274" s="77"/>
      <c r="I274" s="51"/>
    </row>
    <row r="275" spans="4:9" ht="12.75">
      <c r="D275" s="51"/>
      <c r="E275" s="51"/>
      <c r="F275" s="51"/>
      <c r="G275" s="51"/>
      <c r="H275" s="77"/>
      <c r="I275" s="51"/>
    </row>
    <row r="276" spans="4:9" ht="12.75">
      <c r="D276" s="51"/>
      <c r="E276" s="51"/>
      <c r="F276" s="51"/>
      <c r="G276" s="51"/>
      <c r="H276" s="77"/>
      <c r="I276" s="51"/>
    </row>
    <row r="277" spans="4:9" ht="12.75">
      <c r="D277" s="51"/>
      <c r="E277" s="51"/>
      <c r="F277" s="51"/>
      <c r="G277" s="51"/>
      <c r="H277" s="77"/>
      <c r="I277" s="51"/>
    </row>
  </sheetData>
  <sheetProtection/>
  <mergeCells count="8">
    <mergeCell ref="A107:K107"/>
    <mergeCell ref="A108:J108"/>
    <mergeCell ref="A6:I6"/>
    <mergeCell ref="A7:I7"/>
    <mergeCell ref="A8:I8"/>
    <mergeCell ref="A9:I9"/>
    <mergeCell ref="A105:K105"/>
    <mergeCell ref="A106:J106"/>
  </mergeCells>
  <printOptions/>
  <pageMargins left="0.5905511811023623" right="0.11811023622047245" top="0.5118110236220472" bottom="0.4724409448818898" header="0.5118110236220472" footer="0.5118110236220472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20.375" style="43" customWidth="1"/>
    <col min="2" max="2" width="14.625" style="43" customWidth="1"/>
    <col min="3" max="3" width="14.625" style="51" customWidth="1"/>
    <col min="4" max="4" width="14.875" style="51" customWidth="1"/>
    <col min="5" max="5" width="15.00390625" style="51" customWidth="1"/>
    <col min="6" max="6" width="16.125" style="51" customWidth="1"/>
    <col min="7" max="7" width="15.25390625" style="51" customWidth="1"/>
    <col min="8" max="8" width="13.125" style="83" customWidth="1"/>
    <col min="9" max="9" width="14.00390625" style="77" customWidth="1"/>
    <col min="10" max="10" width="15.25390625" style="51" customWidth="1"/>
    <col min="11" max="13" width="14.375" style="51" customWidth="1"/>
    <col min="14" max="16384" width="9.125" style="43" customWidth="1"/>
  </cols>
  <sheetData>
    <row r="1" ht="18.75">
      <c r="M1" s="78" t="s">
        <v>241</v>
      </c>
    </row>
    <row r="2" ht="18.75">
      <c r="M2" s="78" t="s">
        <v>231</v>
      </c>
    </row>
    <row r="3" ht="18.75">
      <c r="M3" s="78" t="s">
        <v>232</v>
      </c>
    </row>
    <row r="4" ht="18.75">
      <c r="M4" s="78"/>
    </row>
    <row r="5" ht="15.75">
      <c r="A5" s="44"/>
    </row>
    <row r="6" spans="1:13" ht="18.75">
      <c r="A6" s="154" t="s">
        <v>82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8.75">
      <c r="A7" s="154" t="s">
        <v>188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4" t="s">
        <v>189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8.75">
      <c r="A9" s="154" t="s">
        <v>233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8.75">
      <c r="A10" s="154" t="s">
        <v>83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ht="15.75">
      <c r="A11" s="46"/>
    </row>
    <row r="12" spans="1:13" s="74" customFormat="1" ht="36" customHeight="1">
      <c r="A12" s="168" t="s">
        <v>74</v>
      </c>
      <c r="B12" s="168" t="s">
        <v>173</v>
      </c>
      <c r="C12" s="167" t="s">
        <v>175</v>
      </c>
      <c r="D12" s="167" t="s">
        <v>84</v>
      </c>
      <c r="E12" s="167"/>
      <c r="F12" s="167" t="s">
        <v>76</v>
      </c>
      <c r="G12" s="167" t="s">
        <v>181</v>
      </c>
      <c r="H12" s="171" t="s">
        <v>182</v>
      </c>
      <c r="I12" s="167" t="s">
        <v>89</v>
      </c>
      <c r="J12" s="172" t="s">
        <v>178</v>
      </c>
      <c r="K12" s="167" t="s">
        <v>183</v>
      </c>
      <c r="L12" s="167"/>
      <c r="M12" s="167"/>
    </row>
    <row r="13" spans="1:13" s="74" customFormat="1" ht="196.5" customHeight="1">
      <c r="A13" s="169"/>
      <c r="B13" s="169"/>
      <c r="C13" s="167"/>
      <c r="D13" s="79" t="s">
        <v>174</v>
      </c>
      <c r="E13" s="79" t="s">
        <v>180</v>
      </c>
      <c r="F13" s="167"/>
      <c r="G13" s="167"/>
      <c r="H13" s="171"/>
      <c r="I13" s="167"/>
      <c r="J13" s="173"/>
      <c r="K13" s="79" t="s">
        <v>184</v>
      </c>
      <c r="L13" s="79" t="s">
        <v>179</v>
      </c>
      <c r="M13" s="79" t="s">
        <v>185</v>
      </c>
    </row>
    <row r="14" spans="1:13" s="74" customFormat="1" ht="19.5" customHeight="1">
      <c r="A14" s="170"/>
      <c r="B14" s="170"/>
      <c r="C14" s="79" t="s">
        <v>176</v>
      </c>
      <c r="D14" s="79" t="s">
        <v>176</v>
      </c>
      <c r="E14" s="79" t="s">
        <v>176</v>
      </c>
      <c r="F14" s="79" t="s">
        <v>176</v>
      </c>
      <c r="G14" s="79" t="s">
        <v>176</v>
      </c>
      <c r="H14" s="79" t="s">
        <v>177</v>
      </c>
      <c r="I14" s="79" t="s">
        <v>176</v>
      </c>
      <c r="J14" s="79" t="s">
        <v>176</v>
      </c>
      <c r="K14" s="79" t="s">
        <v>176</v>
      </c>
      <c r="L14" s="79" t="s">
        <v>176</v>
      </c>
      <c r="M14" s="79" t="s">
        <v>176</v>
      </c>
    </row>
    <row r="15" spans="1:13" s="81" customFormat="1" ht="31.5">
      <c r="A15" s="80">
        <v>1</v>
      </c>
      <c r="B15" s="80" t="s">
        <v>86</v>
      </c>
      <c r="C15" s="80">
        <v>2</v>
      </c>
      <c r="D15" s="80" t="s">
        <v>87</v>
      </c>
      <c r="E15" s="80" t="s">
        <v>88</v>
      </c>
      <c r="F15" s="80">
        <v>3</v>
      </c>
      <c r="G15" s="80">
        <v>4</v>
      </c>
      <c r="H15" s="82">
        <v>5</v>
      </c>
      <c r="I15" s="80">
        <v>6</v>
      </c>
      <c r="J15" s="80">
        <v>7</v>
      </c>
      <c r="K15" s="80" t="s">
        <v>90</v>
      </c>
      <c r="L15" s="80" t="s">
        <v>91</v>
      </c>
      <c r="M15" s="80" t="s">
        <v>92</v>
      </c>
    </row>
    <row r="16" spans="1:14" ht="31.5">
      <c r="A16" s="49" t="s">
        <v>99</v>
      </c>
      <c r="B16" s="48" t="s">
        <v>107</v>
      </c>
      <c r="C16" s="105">
        <f aca="true" t="shared" si="0" ref="C16:C21">D16+E16</f>
        <v>52340000</v>
      </c>
      <c r="D16" s="105">
        <f>'прил 10.3'!D13</f>
        <v>26840000</v>
      </c>
      <c r="E16" s="105">
        <f>'прил 10.3'!E13</f>
        <v>25500000</v>
      </c>
      <c r="F16" s="105">
        <f>'прил 10.3'!F13</f>
        <v>18698421.052631576</v>
      </c>
      <c r="G16" s="105">
        <f aca="true" t="shared" si="1" ref="G16:G21">C16+F16</f>
        <v>71038421.05263157</v>
      </c>
      <c r="H16" s="119">
        <v>30000</v>
      </c>
      <c r="I16" s="104" t="s">
        <v>8</v>
      </c>
      <c r="J16" s="105">
        <f aca="true" t="shared" si="2" ref="J16:J21">G16</f>
        <v>71038421.05263157</v>
      </c>
      <c r="K16" s="104">
        <f aca="true" t="shared" si="3" ref="K16:K21">C16/H16</f>
        <v>1744.6666666666667</v>
      </c>
      <c r="L16" s="104">
        <f aca="true" t="shared" si="4" ref="L16:L21">F16/H16</f>
        <v>623.2807017543859</v>
      </c>
      <c r="M16" s="104">
        <f aca="true" t="shared" si="5" ref="M16:M21">K16+L16</f>
        <v>2367.9473684210525</v>
      </c>
      <c r="N16" s="102"/>
    </row>
    <row r="17" spans="1:14" ht="31.5">
      <c r="A17" s="49" t="s">
        <v>100</v>
      </c>
      <c r="B17" s="48" t="s">
        <v>108</v>
      </c>
      <c r="C17" s="105">
        <f t="shared" si="0"/>
        <v>39156000</v>
      </c>
      <c r="D17" s="105">
        <f>'прил 10.3'!D26</f>
        <v>24156000</v>
      </c>
      <c r="E17" s="105">
        <f>'прил 10.3'!E26</f>
        <v>15000000</v>
      </c>
      <c r="F17" s="105">
        <f>'прил 10.3'!F26</f>
        <v>16828578.94736842</v>
      </c>
      <c r="G17" s="105">
        <f t="shared" si="1"/>
        <v>55984578.94736842</v>
      </c>
      <c r="H17" s="119">
        <v>70000</v>
      </c>
      <c r="I17" s="104" t="s">
        <v>8</v>
      </c>
      <c r="J17" s="105">
        <f t="shared" si="2"/>
        <v>55984578.94736842</v>
      </c>
      <c r="K17" s="104">
        <f t="shared" si="3"/>
        <v>559.3714285714286</v>
      </c>
      <c r="L17" s="104">
        <f t="shared" si="4"/>
        <v>240.40827067669173</v>
      </c>
      <c r="M17" s="104">
        <f t="shared" si="5"/>
        <v>799.7796992481203</v>
      </c>
      <c r="N17" s="102"/>
    </row>
    <row r="18" spans="1:14" ht="15.75">
      <c r="A18" s="49" t="s">
        <v>163</v>
      </c>
      <c r="B18" s="49"/>
      <c r="C18" s="105">
        <f t="shared" si="0"/>
        <v>0</v>
      </c>
      <c r="D18" s="105">
        <f>'прил 10.3'!D39</f>
        <v>0</v>
      </c>
      <c r="E18" s="105">
        <f>'прил 10.3'!E39</f>
        <v>0</v>
      </c>
      <c r="F18" s="105">
        <f>'прил 10.3'!F39</f>
        <v>0</v>
      </c>
      <c r="G18" s="105">
        <f t="shared" si="1"/>
        <v>0</v>
      </c>
      <c r="H18" s="119">
        <v>1E-07</v>
      </c>
      <c r="I18" s="104" t="s">
        <v>8</v>
      </c>
      <c r="J18" s="105">
        <f t="shared" si="2"/>
        <v>0</v>
      </c>
      <c r="K18" s="104">
        <f t="shared" si="3"/>
        <v>0</v>
      </c>
      <c r="L18" s="104">
        <f t="shared" si="4"/>
        <v>0</v>
      </c>
      <c r="M18" s="104">
        <f t="shared" si="5"/>
        <v>0</v>
      </c>
      <c r="N18" s="102"/>
    </row>
    <row r="19" spans="1:14" ht="15.75">
      <c r="A19" s="49" t="s">
        <v>164</v>
      </c>
      <c r="B19" s="49"/>
      <c r="C19" s="105">
        <f t="shared" si="0"/>
        <v>0</v>
      </c>
      <c r="D19" s="105">
        <f>'прил 10.3'!D52</f>
        <v>0</v>
      </c>
      <c r="E19" s="105">
        <f>'прил 10.3'!E52</f>
        <v>0</v>
      </c>
      <c r="F19" s="105">
        <f>'прил 10.3'!F52</f>
        <v>0</v>
      </c>
      <c r="G19" s="105">
        <f t="shared" si="1"/>
        <v>0</v>
      </c>
      <c r="H19" s="119">
        <v>1E-07</v>
      </c>
      <c r="I19" s="104" t="s">
        <v>8</v>
      </c>
      <c r="J19" s="105">
        <f t="shared" si="2"/>
        <v>0</v>
      </c>
      <c r="K19" s="104">
        <f t="shared" si="3"/>
        <v>0</v>
      </c>
      <c r="L19" s="104">
        <f t="shared" si="4"/>
        <v>0</v>
      </c>
      <c r="M19" s="104">
        <f t="shared" si="5"/>
        <v>0</v>
      </c>
      <c r="N19" s="102"/>
    </row>
    <row r="20" spans="1:14" ht="15.75">
      <c r="A20" s="49" t="s">
        <v>165</v>
      </c>
      <c r="B20" s="49"/>
      <c r="C20" s="105">
        <f t="shared" si="0"/>
        <v>0</v>
      </c>
      <c r="D20" s="105">
        <f>'прил 10.3'!D65</f>
        <v>0</v>
      </c>
      <c r="E20" s="105">
        <f>'прил 10.3'!E65</f>
        <v>0</v>
      </c>
      <c r="F20" s="105">
        <f>'прил 10.3'!F65</f>
        <v>0</v>
      </c>
      <c r="G20" s="105">
        <f t="shared" si="1"/>
        <v>0</v>
      </c>
      <c r="H20" s="119">
        <v>1E-07</v>
      </c>
      <c r="I20" s="104" t="s">
        <v>8</v>
      </c>
      <c r="J20" s="105">
        <f t="shared" si="2"/>
        <v>0</v>
      </c>
      <c r="K20" s="104">
        <f t="shared" si="3"/>
        <v>0</v>
      </c>
      <c r="L20" s="104">
        <f t="shared" si="4"/>
        <v>0</v>
      </c>
      <c r="M20" s="104">
        <f t="shared" si="5"/>
        <v>0</v>
      </c>
      <c r="N20" s="102"/>
    </row>
    <row r="21" spans="1:14" ht="15.75">
      <c r="A21" s="49" t="s">
        <v>166</v>
      </c>
      <c r="B21" s="49"/>
      <c r="C21" s="105">
        <f t="shared" si="0"/>
        <v>0</v>
      </c>
      <c r="D21" s="105">
        <f>'прил 10.3'!D78</f>
        <v>0</v>
      </c>
      <c r="E21" s="105">
        <f>'прил 10.3'!E78</f>
        <v>0</v>
      </c>
      <c r="F21" s="105">
        <f>'прил 10.3'!F78</f>
        <v>0</v>
      </c>
      <c r="G21" s="105">
        <f t="shared" si="1"/>
        <v>0</v>
      </c>
      <c r="H21" s="119">
        <v>1E-07</v>
      </c>
      <c r="I21" s="104" t="s">
        <v>8</v>
      </c>
      <c r="J21" s="105">
        <f t="shared" si="2"/>
        <v>0</v>
      </c>
      <c r="K21" s="104">
        <f t="shared" si="3"/>
        <v>0</v>
      </c>
      <c r="L21" s="104">
        <f t="shared" si="4"/>
        <v>0</v>
      </c>
      <c r="M21" s="104">
        <f t="shared" si="5"/>
        <v>0</v>
      </c>
      <c r="N21" s="102"/>
    </row>
    <row r="22" spans="1:16" ht="37.5" customHeight="1">
      <c r="A22" s="49" t="s">
        <v>93</v>
      </c>
      <c r="B22" s="48" t="s">
        <v>24</v>
      </c>
      <c r="C22" s="105">
        <f aca="true" t="shared" si="6" ref="C22:H22">SUM(C16:C21)</f>
        <v>91496000</v>
      </c>
      <c r="D22" s="105">
        <f t="shared" si="6"/>
        <v>50996000</v>
      </c>
      <c r="E22" s="105">
        <f t="shared" si="6"/>
        <v>40500000</v>
      </c>
      <c r="F22" s="105">
        <f t="shared" si="6"/>
        <v>35527000</v>
      </c>
      <c r="G22" s="105">
        <f t="shared" si="6"/>
        <v>127023000</v>
      </c>
      <c r="H22" s="105">
        <f t="shared" si="6"/>
        <v>100000.0000004</v>
      </c>
      <c r="I22" s="104">
        <f>'прил 10.3'!H97+'прил 10.3'!H101</f>
        <v>2011111.111111111</v>
      </c>
      <c r="J22" s="105">
        <f>SUM(J16:J21)</f>
        <v>127023000</v>
      </c>
      <c r="K22" s="105">
        <f>SUM(K16:K21)</f>
        <v>2304.0380952380956</v>
      </c>
      <c r="L22" s="105">
        <f>SUM(L16:L21)</f>
        <v>863.6889724310776</v>
      </c>
      <c r="M22" s="105">
        <f>SUM(M16:M21)</f>
        <v>3167.727067669173</v>
      </c>
      <c r="N22" s="102"/>
      <c r="O22" s="118">
        <f>I22-'прил 10.3'!H91</f>
        <v>0</v>
      </c>
      <c r="P22" s="118">
        <f>J22-'прил 10.3'!G91</f>
        <v>0</v>
      </c>
    </row>
    <row r="23" spans="1:14" ht="15.75">
      <c r="A23" s="49" t="s">
        <v>186</v>
      </c>
      <c r="B23" s="49"/>
      <c r="C23" s="105"/>
      <c r="D23" s="105"/>
      <c r="E23" s="105"/>
      <c r="F23" s="105"/>
      <c r="G23" s="105"/>
      <c r="H23" s="104"/>
      <c r="I23" s="104" t="s">
        <v>8</v>
      </c>
      <c r="J23" s="105"/>
      <c r="K23" s="105"/>
      <c r="L23" s="105"/>
      <c r="M23" s="105"/>
      <c r="N23" s="102"/>
    </row>
    <row r="24" spans="1:14" ht="15.75">
      <c r="A24" s="49" t="s">
        <v>187</v>
      </c>
      <c r="B24" s="49"/>
      <c r="C24" s="105"/>
      <c r="D24" s="105"/>
      <c r="E24" s="105"/>
      <c r="F24" s="105"/>
      <c r="G24" s="105"/>
      <c r="H24" s="104"/>
      <c r="I24" s="104" t="s">
        <v>8</v>
      </c>
      <c r="J24" s="105"/>
      <c r="K24" s="105"/>
      <c r="L24" s="105"/>
      <c r="M24" s="105"/>
      <c r="N24" s="102"/>
    </row>
    <row r="25" spans="1:14" ht="15.75">
      <c r="A25" s="49" t="s">
        <v>163</v>
      </c>
      <c r="B25" s="49"/>
      <c r="C25" s="105"/>
      <c r="D25" s="105"/>
      <c r="E25" s="105"/>
      <c r="F25" s="105"/>
      <c r="G25" s="105"/>
      <c r="H25" s="104"/>
      <c r="I25" s="104" t="s">
        <v>8</v>
      </c>
      <c r="J25" s="105"/>
      <c r="K25" s="105"/>
      <c r="L25" s="105"/>
      <c r="M25" s="105"/>
      <c r="N25" s="102"/>
    </row>
    <row r="26" spans="1:14" ht="15.75">
      <c r="A26" s="49" t="s">
        <v>164</v>
      </c>
      <c r="B26" s="49"/>
      <c r="C26" s="105"/>
      <c r="D26" s="105"/>
      <c r="E26" s="105"/>
      <c r="F26" s="105"/>
      <c r="G26" s="105"/>
      <c r="H26" s="104"/>
      <c r="I26" s="104" t="s">
        <v>8</v>
      </c>
      <c r="J26" s="105"/>
      <c r="K26" s="105"/>
      <c r="L26" s="105"/>
      <c r="M26" s="105"/>
      <c r="N26" s="102"/>
    </row>
    <row r="27" spans="1:14" ht="15.75">
      <c r="A27" s="49" t="s">
        <v>165</v>
      </c>
      <c r="B27" s="49"/>
      <c r="C27" s="105"/>
      <c r="D27" s="105"/>
      <c r="E27" s="105"/>
      <c r="F27" s="105"/>
      <c r="G27" s="105"/>
      <c r="H27" s="104"/>
      <c r="I27" s="104" t="s">
        <v>8</v>
      </c>
      <c r="J27" s="105"/>
      <c r="K27" s="105"/>
      <c r="L27" s="105"/>
      <c r="M27" s="105"/>
      <c r="N27" s="102"/>
    </row>
    <row r="28" spans="1:14" ht="15.75">
      <c r="A28" s="49" t="s">
        <v>166</v>
      </c>
      <c r="B28" s="49"/>
      <c r="C28" s="105"/>
      <c r="D28" s="105"/>
      <c r="E28" s="105"/>
      <c r="F28" s="105"/>
      <c r="G28" s="105"/>
      <c r="H28" s="104"/>
      <c r="I28" s="104"/>
      <c r="J28" s="105"/>
      <c r="K28" s="105"/>
      <c r="L28" s="105"/>
      <c r="M28" s="105"/>
      <c r="N28" s="102"/>
    </row>
    <row r="29" spans="1:14" ht="37.5" customHeight="1">
      <c r="A29" s="49" t="s">
        <v>94</v>
      </c>
      <c r="B29" s="49"/>
      <c r="C29" s="105"/>
      <c r="D29" s="105"/>
      <c r="E29" s="105"/>
      <c r="F29" s="105"/>
      <c r="G29" s="105"/>
      <c r="H29" s="104"/>
      <c r="I29" s="104"/>
      <c r="J29" s="105"/>
      <c r="K29" s="105"/>
      <c r="L29" s="105"/>
      <c r="M29" s="105"/>
      <c r="N29" s="102"/>
    </row>
    <row r="30" spans="1:14" ht="15.75">
      <c r="A30" s="49" t="s">
        <v>186</v>
      </c>
      <c r="B30" s="49"/>
      <c r="C30" s="105"/>
      <c r="D30" s="105"/>
      <c r="E30" s="105"/>
      <c r="F30" s="105"/>
      <c r="G30" s="105"/>
      <c r="H30" s="104"/>
      <c r="I30" s="104" t="s">
        <v>8</v>
      </c>
      <c r="J30" s="105"/>
      <c r="K30" s="105"/>
      <c r="L30" s="105"/>
      <c r="M30" s="105"/>
      <c r="N30" s="102"/>
    </row>
    <row r="31" spans="1:14" ht="15.75">
      <c r="A31" s="49" t="s">
        <v>187</v>
      </c>
      <c r="B31" s="49"/>
      <c r="C31" s="105"/>
      <c r="D31" s="105"/>
      <c r="E31" s="105"/>
      <c r="F31" s="105"/>
      <c r="G31" s="105"/>
      <c r="H31" s="104"/>
      <c r="I31" s="104" t="s">
        <v>8</v>
      </c>
      <c r="J31" s="105"/>
      <c r="K31" s="105"/>
      <c r="L31" s="105"/>
      <c r="M31" s="105"/>
      <c r="N31" s="102"/>
    </row>
    <row r="32" spans="1:14" ht="15.75">
      <c r="A32" s="49" t="s">
        <v>163</v>
      </c>
      <c r="B32" s="49"/>
      <c r="C32" s="105"/>
      <c r="D32" s="105"/>
      <c r="E32" s="105"/>
      <c r="F32" s="105"/>
      <c r="G32" s="105"/>
      <c r="H32" s="104"/>
      <c r="I32" s="104" t="s">
        <v>8</v>
      </c>
      <c r="J32" s="105"/>
      <c r="K32" s="105"/>
      <c r="L32" s="105"/>
      <c r="M32" s="105"/>
      <c r="N32" s="102"/>
    </row>
    <row r="33" spans="1:14" ht="15.75">
      <c r="A33" s="49" t="s">
        <v>164</v>
      </c>
      <c r="B33" s="49"/>
      <c r="C33" s="105"/>
      <c r="D33" s="105"/>
      <c r="E33" s="105"/>
      <c r="F33" s="105"/>
      <c r="G33" s="105"/>
      <c r="H33" s="104"/>
      <c r="I33" s="104" t="s">
        <v>8</v>
      </c>
      <c r="J33" s="105"/>
      <c r="K33" s="105"/>
      <c r="L33" s="105"/>
      <c r="M33" s="105"/>
      <c r="N33" s="102"/>
    </row>
    <row r="34" spans="1:14" ht="15.75">
      <c r="A34" s="49" t="s">
        <v>165</v>
      </c>
      <c r="B34" s="49"/>
      <c r="C34" s="105"/>
      <c r="D34" s="105"/>
      <c r="E34" s="105"/>
      <c r="F34" s="105"/>
      <c r="G34" s="105"/>
      <c r="H34" s="104"/>
      <c r="I34" s="104" t="s">
        <v>8</v>
      </c>
      <c r="J34" s="105"/>
      <c r="K34" s="105"/>
      <c r="L34" s="105"/>
      <c r="M34" s="105"/>
      <c r="N34" s="102"/>
    </row>
    <row r="35" spans="1:14" ht="15.75">
      <c r="A35" s="49" t="s">
        <v>166</v>
      </c>
      <c r="B35" s="49"/>
      <c r="C35" s="105"/>
      <c r="D35" s="105"/>
      <c r="E35" s="105"/>
      <c r="F35" s="105"/>
      <c r="G35" s="105"/>
      <c r="H35" s="104"/>
      <c r="I35" s="104"/>
      <c r="J35" s="105"/>
      <c r="K35" s="105"/>
      <c r="L35" s="105"/>
      <c r="M35" s="105"/>
      <c r="N35" s="102"/>
    </row>
    <row r="36" spans="1:14" ht="49.5" customHeight="1">
      <c r="A36" s="49" t="s">
        <v>95</v>
      </c>
      <c r="B36" s="49"/>
      <c r="C36" s="105"/>
      <c r="D36" s="105"/>
      <c r="E36" s="105"/>
      <c r="F36" s="105"/>
      <c r="G36" s="105"/>
      <c r="H36" s="104"/>
      <c r="I36" s="104"/>
      <c r="J36" s="105"/>
      <c r="K36" s="105"/>
      <c r="L36" s="105"/>
      <c r="M36" s="105"/>
      <c r="N36" s="102"/>
    </row>
    <row r="37" spans="1:14" ht="15.75">
      <c r="A37" s="49" t="s">
        <v>186</v>
      </c>
      <c r="B37" s="49"/>
      <c r="C37" s="105"/>
      <c r="D37" s="105"/>
      <c r="E37" s="105"/>
      <c r="F37" s="105"/>
      <c r="G37" s="105"/>
      <c r="H37" s="104"/>
      <c r="I37" s="104" t="s">
        <v>8</v>
      </c>
      <c r="J37" s="105"/>
      <c r="K37" s="105"/>
      <c r="L37" s="105"/>
      <c r="M37" s="105"/>
      <c r="N37" s="102"/>
    </row>
    <row r="38" spans="1:14" ht="15.75">
      <c r="A38" s="49" t="s">
        <v>187</v>
      </c>
      <c r="B38" s="49"/>
      <c r="C38" s="105"/>
      <c r="D38" s="105"/>
      <c r="E38" s="105"/>
      <c r="F38" s="105"/>
      <c r="G38" s="105"/>
      <c r="H38" s="104"/>
      <c r="I38" s="104" t="s">
        <v>8</v>
      </c>
      <c r="J38" s="105"/>
      <c r="K38" s="105"/>
      <c r="L38" s="105"/>
      <c r="M38" s="105"/>
      <c r="N38" s="102"/>
    </row>
    <row r="39" spans="1:14" ht="15.75">
      <c r="A39" s="49" t="s">
        <v>163</v>
      </c>
      <c r="B39" s="49"/>
      <c r="C39" s="105"/>
      <c r="D39" s="105"/>
      <c r="E39" s="105"/>
      <c r="F39" s="105"/>
      <c r="G39" s="105"/>
      <c r="H39" s="104"/>
      <c r="I39" s="104" t="s">
        <v>8</v>
      </c>
      <c r="J39" s="105"/>
      <c r="K39" s="105"/>
      <c r="L39" s="105"/>
      <c r="M39" s="105"/>
      <c r="N39" s="102"/>
    </row>
    <row r="40" spans="1:14" ht="15.75">
      <c r="A40" s="49" t="s">
        <v>164</v>
      </c>
      <c r="B40" s="49"/>
      <c r="C40" s="105"/>
      <c r="D40" s="105"/>
      <c r="E40" s="105"/>
      <c r="F40" s="105"/>
      <c r="G40" s="105"/>
      <c r="H40" s="104"/>
      <c r="I40" s="104" t="s">
        <v>8</v>
      </c>
      <c r="J40" s="105"/>
      <c r="K40" s="105"/>
      <c r="L40" s="105"/>
      <c r="M40" s="105"/>
      <c r="N40" s="102"/>
    </row>
    <row r="41" spans="1:14" ht="15.75">
      <c r="A41" s="49" t="s">
        <v>165</v>
      </c>
      <c r="B41" s="49"/>
      <c r="C41" s="105"/>
      <c r="D41" s="105"/>
      <c r="E41" s="105"/>
      <c r="F41" s="105"/>
      <c r="G41" s="105"/>
      <c r="H41" s="104"/>
      <c r="I41" s="104" t="s">
        <v>8</v>
      </c>
      <c r="J41" s="105"/>
      <c r="K41" s="105"/>
      <c r="L41" s="105"/>
      <c r="M41" s="105"/>
      <c r="N41" s="102"/>
    </row>
    <row r="42" spans="1:14" ht="15.75">
      <c r="A42" s="49" t="s">
        <v>166</v>
      </c>
      <c r="B42" s="49"/>
      <c r="C42" s="105"/>
      <c r="D42" s="105"/>
      <c r="E42" s="105"/>
      <c r="F42" s="105"/>
      <c r="G42" s="105"/>
      <c r="H42" s="104"/>
      <c r="I42" s="104"/>
      <c r="J42" s="105"/>
      <c r="K42" s="105"/>
      <c r="L42" s="105"/>
      <c r="M42" s="105"/>
      <c r="N42" s="102"/>
    </row>
    <row r="43" spans="1:14" ht="49.5" customHeight="1">
      <c r="A43" s="49" t="s">
        <v>96</v>
      </c>
      <c r="B43" s="49"/>
      <c r="C43" s="105"/>
      <c r="D43" s="105"/>
      <c r="E43" s="105"/>
      <c r="F43" s="105"/>
      <c r="G43" s="105"/>
      <c r="H43" s="104"/>
      <c r="I43" s="104"/>
      <c r="J43" s="105"/>
      <c r="K43" s="105"/>
      <c r="L43" s="105"/>
      <c r="M43" s="105"/>
      <c r="N43" s="102"/>
    </row>
    <row r="44" spans="1:14" ht="15.75">
      <c r="A44" s="49" t="s">
        <v>186</v>
      </c>
      <c r="B44" s="49"/>
      <c r="C44" s="105"/>
      <c r="D44" s="105"/>
      <c r="E44" s="105"/>
      <c r="F44" s="105"/>
      <c r="G44" s="105"/>
      <c r="H44" s="104"/>
      <c r="I44" s="104" t="s">
        <v>8</v>
      </c>
      <c r="J44" s="105"/>
      <c r="K44" s="105"/>
      <c r="L44" s="105"/>
      <c r="M44" s="105"/>
      <c r="N44" s="102"/>
    </row>
    <row r="45" spans="1:14" ht="15.75">
      <c r="A45" s="49" t="s">
        <v>187</v>
      </c>
      <c r="B45" s="49"/>
      <c r="C45" s="105"/>
      <c r="D45" s="105"/>
      <c r="E45" s="105"/>
      <c r="F45" s="105"/>
      <c r="G45" s="105"/>
      <c r="H45" s="104"/>
      <c r="I45" s="104" t="s">
        <v>8</v>
      </c>
      <c r="J45" s="105"/>
      <c r="K45" s="105"/>
      <c r="L45" s="105"/>
      <c r="M45" s="105"/>
      <c r="N45" s="102"/>
    </row>
    <row r="46" spans="1:14" ht="15.75">
      <c r="A46" s="49" t="s">
        <v>163</v>
      </c>
      <c r="B46" s="49"/>
      <c r="C46" s="105"/>
      <c r="D46" s="105"/>
      <c r="E46" s="105"/>
      <c r="F46" s="105"/>
      <c r="G46" s="105"/>
      <c r="H46" s="104"/>
      <c r="I46" s="104" t="s">
        <v>8</v>
      </c>
      <c r="J46" s="105"/>
      <c r="K46" s="105"/>
      <c r="L46" s="105"/>
      <c r="M46" s="105"/>
      <c r="N46" s="102"/>
    </row>
    <row r="47" spans="1:14" ht="15.75">
      <c r="A47" s="49" t="s">
        <v>164</v>
      </c>
      <c r="B47" s="49"/>
      <c r="C47" s="105"/>
      <c r="D47" s="105"/>
      <c r="E47" s="105"/>
      <c r="F47" s="105"/>
      <c r="G47" s="105"/>
      <c r="H47" s="104"/>
      <c r="I47" s="104" t="s">
        <v>8</v>
      </c>
      <c r="J47" s="105"/>
      <c r="K47" s="105"/>
      <c r="L47" s="105"/>
      <c r="M47" s="105"/>
      <c r="N47" s="102"/>
    </row>
    <row r="48" spans="1:14" ht="15.75">
      <c r="A48" s="49" t="s">
        <v>165</v>
      </c>
      <c r="B48" s="49"/>
      <c r="C48" s="105"/>
      <c r="D48" s="105"/>
      <c r="E48" s="105"/>
      <c r="F48" s="105"/>
      <c r="G48" s="105"/>
      <c r="H48" s="104"/>
      <c r="I48" s="104" t="s">
        <v>8</v>
      </c>
      <c r="J48" s="105"/>
      <c r="K48" s="105"/>
      <c r="L48" s="105"/>
      <c r="M48" s="105"/>
      <c r="N48" s="102"/>
    </row>
    <row r="49" spans="1:14" ht="15.75">
      <c r="A49" s="49" t="s">
        <v>166</v>
      </c>
      <c r="B49" s="49"/>
      <c r="C49" s="105"/>
      <c r="D49" s="105"/>
      <c r="E49" s="105"/>
      <c r="F49" s="105"/>
      <c r="G49" s="105"/>
      <c r="H49" s="104"/>
      <c r="I49" s="104"/>
      <c r="J49" s="105"/>
      <c r="K49" s="105"/>
      <c r="L49" s="105"/>
      <c r="M49" s="105"/>
      <c r="N49" s="102"/>
    </row>
    <row r="50" spans="1:14" ht="49.5" customHeight="1">
      <c r="A50" s="49" t="s">
        <v>97</v>
      </c>
      <c r="B50" s="49"/>
      <c r="C50" s="105"/>
      <c r="D50" s="105"/>
      <c r="E50" s="105"/>
      <c r="F50" s="105"/>
      <c r="G50" s="105"/>
      <c r="H50" s="104"/>
      <c r="I50" s="104"/>
      <c r="J50" s="105"/>
      <c r="K50" s="105"/>
      <c r="L50" s="105"/>
      <c r="M50" s="105"/>
      <c r="N50" s="102"/>
    </row>
    <row r="51" spans="1:14" ht="15.75">
      <c r="A51" s="46"/>
      <c r="C51" s="102"/>
      <c r="D51" s="102"/>
      <c r="E51" s="102"/>
      <c r="F51" s="102"/>
      <c r="G51" s="102"/>
      <c r="H51" s="120"/>
      <c r="I51" s="120"/>
      <c r="J51" s="102"/>
      <c r="K51" s="102"/>
      <c r="L51" s="102"/>
      <c r="M51" s="102"/>
      <c r="N51" s="102"/>
    </row>
    <row r="52" spans="1:13" ht="18.75">
      <c r="A52" s="149" t="s">
        <v>201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43"/>
      <c r="M52" s="43"/>
    </row>
    <row r="53" spans="1:13" ht="15.75">
      <c r="A53" s="156" t="s">
        <v>194</v>
      </c>
      <c r="B53" s="156"/>
      <c r="C53" s="156"/>
      <c r="D53" s="156"/>
      <c r="E53" s="156"/>
      <c r="F53" s="156"/>
      <c r="G53" s="156"/>
      <c r="H53" s="156"/>
      <c r="I53" s="156"/>
      <c r="J53" s="156"/>
      <c r="K53" s="43"/>
      <c r="L53" s="43"/>
      <c r="M53" s="43"/>
    </row>
    <row r="54" spans="1:13" ht="18.75">
      <c r="A54" s="149" t="s">
        <v>202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43"/>
      <c r="M54" s="43"/>
    </row>
    <row r="55" spans="1:13" ht="15.75">
      <c r="A55" s="156" t="s">
        <v>194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43"/>
      <c r="L55" s="43"/>
      <c r="M55" s="43"/>
    </row>
    <row r="56" spans="1:13" ht="15.75">
      <c r="A56" s="73"/>
      <c r="C56" s="74"/>
      <c r="H56" s="77"/>
      <c r="I56" s="51"/>
      <c r="J56" s="43"/>
      <c r="K56" s="43"/>
      <c r="L56" s="43"/>
      <c r="M56" s="43"/>
    </row>
    <row r="57" spans="3:14" ht="12.75">
      <c r="C57" s="102"/>
      <c r="D57" s="102"/>
      <c r="E57" s="102"/>
      <c r="F57" s="102"/>
      <c r="G57" s="102"/>
      <c r="H57" s="120"/>
      <c r="I57" s="120"/>
      <c r="J57" s="102"/>
      <c r="K57" s="102"/>
      <c r="L57" s="102"/>
      <c r="M57" s="102"/>
      <c r="N57" s="102"/>
    </row>
    <row r="58" spans="3:14" ht="12.75">
      <c r="C58" s="102"/>
      <c r="D58" s="102"/>
      <c r="E58" s="102"/>
      <c r="F58" s="102"/>
      <c r="G58" s="102"/>
      <c r="H58" s="120"/>
      <c r="I58" s="120"/>
      <c r="J58" s="102"/>
      <c r="K58" s="102"/>
      <c r="L58" s="102"/>
      <c r="M58" s="102"/>
      <c r="N58" s="102"/>
    </row>
    <row r="59" spans="3:14" ht="12.75">
      <c r="C59" s="102"/>
      <c r="D59" s="102"/>
      <c r="E59" s="102"/>
      <c r="F59" s="102"/>
      <c r="G59" s="102"/>
      <c r="H59" s="120"/>
      <c r="I59" s="120"/>
      <c r="J59" s="102"/>
      <c r="K59" s="102"/>
      <c r="L59" s="102"/>
      <c r="M59" s="102"/>
      <c r="N59" s="102"/>
    </row>
    <row r="60" spans="3:14" ht="12.75">
      <c r="C60" s="102"/>
      <c r="D60" s="102"/>
      <c r="E60" s="102"/>
      <c r="F60" s="102"/>
      <c r="G60" s="102"/>
      <c r="H60" s="120"/>
      <c r="I60" s="120"/>
      <c r="J60" s="102"/>
      <c r="K60" s="102"/>
      <c r="L60" s="102"/>
      <c r="M60" s="102"/>
      <c r="N60" s="102"/>
    </row>
    <row r="61" spans="3:14" ht="12.75">
      <c r="C61" s="102"/>
      <c r="D61" s="102"/>
      <c r="E61" s="102"/>
      <c r="F61" s="102"/>
      <c r="G61" s="102"/>
      <c r="H61" s="120"/>
      <c r="I61" s="120"/>
      <c r="J61" s="102"/>
      <c r="K61" s="102"/>
      <c r="L61" s="102"/>
      <c r="M61" s="102"/>
      <c r="N61" s="102"/>
    </row>
    <row r="62" spans="3:14" ht="12.75">
      <c r="C62" s="102"/>
      <c r="D62" s="102"/>
      <c r="E62" s="102"/>
      <c r="F62" s="102"/>
      <c r="G62" s="102"/>
      <c r="H62" s="120"/>
      <c r="I62" s="120"/>
      <c r="J62" s="102"/>
      <c r="K62" s="102"/>
      <c r="L62" s="102"/>
      <c r="M62" s="102"/>
      <c r="N62" s="102"/>
    </row>
    <row r="63" spans="3:14" ht="12.75">
      <c r="C63" s="102"/>
      <c r="D63" s="102"/>
      <c r="E63" s="102"/>
      <c r="F63" s="102"/>
      <c r="G63" s="102"/>
      <c r="H63" s="120"/>
      <c r="I63" s="120"/>
      <c r="J63" s="102"/>
      <c r="K63" s="102"/>
      <c r="L63" s="102"/>
      <c r="M63" s="102"/>
      <c r="N63" s="102"/>
    </row>
    <row r="64" spans="3:14" ht="12.75">
      <c r="C64" s="102"/>
      <c r="D64" s="102"/>
      <c r="E64" s="102"/>
      <c r="F64" s="102"/>
      <c r="G64" s="102"/>
      <c r="H64" s="120"/>
      <c r="I64" s="120"/>
      <c r="J64" s="102"/>
      <c r="K64" s="102"/>
      <c r="L64" s="102"/>
      <c r="M64" s="102"/>
      <c r="N64" s="102"/>
    </row>
    <row r="65" spans="3:14" ht="12.75">
      <c r="C65" s="102"/>
      <c r="D65" s="102"/>
      <c r="E65" s="102"/>
      <c r="F65" s="102"/>
      <c r="G65" s="102"/>
      <c r="H65" s="120"/>
      <c r="I65" s="120"/>
      <c r="J65" s="102"/>
      <c r="K65" s="102"/>
      <c r="L65" s="102"/>
      <c r="M65" s="102"/>
      <c r="N65" s="102"/>
    </row>
    <row r="66" spans="3:14" ht="12.75">
      <c r="C66" s="102"/>
      <c r="D66" s="102"/>
      <c r="E66" s="102"/>
      <c r="F66" s="102"/>
      <c r="G66" s="102"/>
      <c r="H66" s="120"/>
      <c r="I66" s="120"/>
      <c r="J66" s="102"/>
      <c r="K66" s="102"/>
      <c r="L66" s="102"/>
      <c r="M66" s="102"/>
      <c r="N66" s="102"/>
    </row>
    <row r="67" spans="3:14" ht="12.75">
      <c r="C67" s="102"/>
      <c r="D67" s="102"/>
      <c r="E67" s="102"/>
      <c r="F67" s="102"/>
      <c r="G67" s="102"/>
      <c r="H67" s="120"/>
      <c r="I67" s="120"/>
      <c r="J67" s="102"/>
      <c r="K67" s="102"/>
      <c r="L67" s="102"/>
      <c r="M67" s="102"/>
      <c r="N67" s="102"/>
    </row>
    <row r="68" spans="3:14" ht="12.75">
      <c r="C68" s="102"/>
      <c r="D68" s="102"/>
      <c r="E68" s="102"/>
      <c r="F68" s="102"/>
      <c r="G68" s="102"/>
      <c r="H68" s="120"/>
      <c r="I68" s="120"/>
      <c r="J68" s="102"/>
      <c r="K68" s="102"/>
      <c r="L68" s="102"/>
      <c r="M68" s="102"/>
      <c r="N68" s="102"/>
    </row>
    <row r="69" spans="3:14" ht="12.75">
      <c r="C69" s="102"/>
      <c r="D69" s="102"/>
      <c r="E69" s="102"/>
      <c r="F69" s="102"/>
      <c r="G69" s="102"/>
      <c r="H69" s="120"/>
      <c r="I69" s="120"/>
      <c r="J69" s="102"/>
      <c r="K69" s="102"/>
      <c r="L69" s="102"/>
      <c r="M69" s="102"/>
      <c r="N69" s="102"/>
    </row>
    <row r="70" spans="3:14" ht="12.75">
      <c r="C70" s="102"/>
      <c r="D70" s="102"/>
      <c r="E70" s="102"/>
      <c r="F70" s="102"/>
      <c r="G70" s="102"/>
      <c r="H70" s="120"/>
      <c r="I70" s="120"/>
      <c r="J70" s="102"/>
      <c r="K70" s="102"/>
      <c r="L70" s="102"/>
      <c r="M70" s="102"/>
      <c r="N70" s="102"/>
    </row>
    <row r="71" spans="3:14" ht="12.75">
      <c r="C71" s="102"/>
      <c r="D71" s="102"/>
      <c r="E71" s="102"/>
      <c r="F71" s="102"/>
      <c r="G71" s="102"/>
      <c r="H71" s="120"/>
      <c r="I71" s="120"/>
      <c r="J71" s="102"/>
      <c r="K71" s="102"/>
      <c r="L71" s="102"/>
      <c r="M71" s="102"/>
      <c r="N71" s="102"/>
    </row>
    <row r="72" spans="3:14" ht="12.75">
      <c r="C72" s="102"/>
      <c r="D72" s="102"/>
      <c r="E72" s="102"/>
      <c r="F72" s="102"/>
      <c r="G72" s="102"/>
      <c r="H72" s="120"/>
      <c r="I72" s="120"/>
      <c r="J72" s="102"/>
      <c r="K72" s="102"/>
      <c r="L72" s="102"/>
      <c r="M72" s="102"/>
      <c r="N72" s="102"/>
    </row>
    <row r="73" spans="3:14" ht="12.75">
      <c r="C73" s="102"/>
      <c r="D73" s="102"/>
      <c r="E73" s="102"/>
      <c r="F73" s="102"/>
      <c r="G73" s="102"/>
      <c r="H73" s="120"/>
      <c r="I73" s="120"/>
      <c r="J73" s="102"/>
      <c r="K73" s="102"/>
      <c r="L73" s="102"/>
      <c r="M73" s="102"/>
      <c r="N73" s="102"/>
    </row>
    <row r="74" spans="3:14" ht="12.75">
      <c r="C74" s="102"/>
      <c r="D74" s="102"/>
      <c r="E74" s="102"/>
      <c r="F74" s="102"/>
      <c r="G74" s="102"/>
      <c r="H74" s="120"/>
      <c r="I74" s="120"/>
      <c r="J74" s="102"/>
      <c r="K74" s="102"/>
      <c r="L74" s="102"/>
      <c r="M74" s="102"/>
      <c r="N74" s="102"/>
    </row>
    <row r="75" spans="3:14" ht="12.75">
      <c r="C75" s="102"/>
      <c r="D75" s="102"/>
      <c r="E75" s="102"/>
      <c r="F75" s="102"/>
      <c r="G75" s="102"/>
      <c r="H75" s="120"/>
      <c r="I75" s="120"/>
      <c r="J75" s="102"/>
      <c r="K75" s="102"/>
      <c r="L75" s="102"/>
      <c r="M75" s="102"/>
      <c r="N75" s="102"/>
    </row>
    <row r="76" spans="3:14" ht="12.75">
      <c r="C76" s="102"/>
      <c r="D76" s="102"/>
      <c r="E76" s="102"/>
      <c r="F76" s="102"/>
      <c r="G76" s="102"/>
      <c r="H76" s="120"/>
      <c r="I76" s="120"/>
      <c r="J76" s="102"/>
      <c r="K76" s="102"/>
      <c r="L76" s="102"/>
      <c r="M76" s="102"/>
      <c r="N76" s="102"/>
    </row>
    <row r="77" spans="3:14" ht="12.75">
      <c r="C77" s="102"/>
      <c r="D77" s="102"/>
      <c r="E77" s="102"/>
      <c r="F77" s="102"/>
      <c r="G77" s="102"/>
      <c r="H77" s="120"/>
      <c r="I77" s="120"/>
      <c r="J77" s="102"/>
      <c r="K77" s="102"/>
      <c r="L77" s="102"/>
      <c r="M77" s="102"/>
      <c r="N77" s="102"/>
    </row>
    <row r="78" spans="3:14" ht="12.75">
      <c r="C78" s="102"/>
      <c r="D78" s="102"/>
      <c r="E78" s="102"/>
      <c r="F78" s="102"/>
      <c r="G78" s="102"/>
      <c r="H78" s="120"/>
      <c r="I78" s="120"/>
      <c r="J78" s="102"/>
      <c r="K78" s="102"/>
      <c r="L78" s="102"/>
      <c r="M78" s="102"/>
      <c r="N78" s="102"/>
    </row>
    <row r="79" spans="3:14" ht="12.75">
      <c r="C79" s="102"/>
      <c r="D79" s="102"/>
      <c r="E79" s="102"/>
      <c r="F79" s="102"/>
      <c r="G79" s="102"/>
      <c r="H79" s="120"/>
      <c r="I79" s="120"/>
      <c r="J79" s="102"/>
      <c r="K79" s="102"/>
      <c r="L79" s="102"/>
      <c r="M79" s="102"/>
      <c r="N79" s="102"/>
    </row>
    <row r="80" spans="3:14" ht="12.75">
      <c r="C80" s="102"/>
      <c r="D80" s="102"/>
      <c r="E80" s="102"/>
      <c r="F80" s="102"/>
      <c r="G80" s="102"/>
      <c r="H80" s="120"/>
      <c r="I80" s="120"/>
      <c r="J80" s="102"/>
      <c r="K80" s="102"/>
      <c r="L80" s="102"/>
      <c r="M80" s="102"/>
      <c r="N80" s="102"/>
    </row>
    <row r="81" spans="3:14" ht="12.75">
      <c r="C81" s="102"/>
      <c r="D81" s="102"/>
      <c r="E81" s="102"/>
      <c r="F81" s="102"/>
      <c r="G81" s="102"/>
      <c r="H81" s="120"/>
      <c r="I81" s="120"/>
      <c r="J81" s="102"/>
      <c r="K81" s="102"/>
      <c r="L81" s="102"/>
      <c r="M81" s="102"/>
      <c r="N81" s="102"/>
    </row>
    <row r="82" spans="3:14" ht="12.75">
      <c r="C82" s="102"/>
      <c r="D82" s="102"/>
      <c r="E82" s="102"/>
      <c r="F82" s="102"/>
      <c r="G82" s="102"/>
      <c r="H82" s="120"/>
      <c r="I82" s="120"/>
      <c r="J82" s="102"/>
      <c r="K82" s="102"/>
      <c r="L82" s="102"/>
      <c r="M82" s="102"/>
      <c r="N82" s="102"/>
    </row>
    <row r="83" spans="3:14" ht="12.75">
      <c r="C83" s="102"/>
      <c r="D83" s="102"/>
      <c r="E83" s="102"/>
      <c r="F83" s="102"/>
      <c r="G83" s="102"/>
      <c r="H83" s="120"/>
      <c r="I83" s="120"/>
      <c r="J83" s="102"/>
      <c r="K83" s="102"/>
      <c r="L83" s="102"/>
      <c r="M83" s="102"/>
      <c r="N83" s="102"/>
    </row>
    <row r="84" spans="3:14" ht="12.75">
      <c r="C84" s="102"/>
      <c r="D84" s="102"/>
      <c r="E84" s="102"/>
      <c r="F84" s="102"/>
      <c r="G84" s="102"/>
      <c r="H84" s="120"/>
      <c r="I84" s="120"/>
      <c r="J84" s="102"/>
      <c r="K84" s="102"/>
      <c r="L84" s="102"/>
      <c r="M84" s="102"/>
      <c r="N84" s="102"/>
    </row>
  </sheetData>
  <sheetProtection/>
  <mergeCells count="19">
    <mergeCell ref="I12:I13"/>
    <mergeCell ref="J12:J13"/>
    <mergeCell ref="A6:M6"/>
    <mergeCell ref="A7:M7"/>
    <mergeCell ref="A8:M8"/>
    <mergeCell ref="A9:M9"/>
    <mergeCell ref="A10:M10"/>
    <mergeCell ref="D12:E12"/>
    <mergeCell ref="C12:C13"/>
    <mergeCell ref="A53:J53"/>
    <mergeCell ref="A54:K54"/>
    <mergeCell ref="A55:J55"/>
    <mergeCell ref="K12:M12"/>
    <mergeCell ref="A12:A14"/>
    <mergeCell ref="B12:B14"/>
    <mergeCell ref="A52:K52"/>
    <mergeCell ref="F12:F13"/>
    <mergeCell ref="G12:G13"/>
    <mergeCell ref="H12:H13"/>
  </mergeCells>
  <printOptions/>
  <pageMargins left="0.5118110236220472" right="0.1968503937007874" top="0.4724409448818898" bottom="0.15748031496062992" header="0.5118110236220472" footer="0.3937007874015748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30.00390625" style="43" customWidth="1"/>
    <col min="2" max="2" width="16.00390625" style="43" customWidth="1"/>
    <col min="3" max="3" width="16.375" style="43" customWidth="1"/>
    <col min="4" max="4" width="15.625" style="43" customWidth="1"/>
    <col min="5" max="7" width="14.00390625" style="43" customWidth="1"/>
    <col min="8" max="16384" width="9.125" style="43" customWidth="1"/>
  </cols>
  <sheetData>
    <row r="1" ht="18.75">
      <c r="G1" s="2" t="s">
        <v>242</v>
      </c>
    </row>
    <row r="2" ht="18.75">
      <c r="G2" s="2" t="s">
        <v>231</v>
      </c>
    </row>
    <row r="3" ht="18.75">
      <c r="G3" s="2" t="s">
        <v>232</v>
      </c>
    </row>
    <row r="4" ht="18.75">
      <c r="G4" s="2" t="s">
        <v>243</v>
      </c>
    </row>
    <row r="5" ht="15.75">
      <c r="G5" s="44"/>
    </row>
    <row r="6" ht="18.75">
      <c r="G6" s="93" t="s">
        <v>109</v>
      </c>
    </row>
    <row r="7" ht="18.75">
      <c r="G7" s="2" t="s">
        <v>229</v>
      </c>
    </row>
    <row r="8" ht="18.75">
      <c r="G8" s="2" t="s">
        <v>228</v>
      </c>
    </row>
    <row r="9" ht="18.75">
      <c r="G9" s="2" t="s">
        <v>230</v>
      </c>
    </row>
    <row r="10" ht="18.75">
      <c r="G10" s="2" t="s">
        <v>110</v>
      </c>
    </row>
    <row r="11" ht="18.75">
      <c r="E11" s="6" t="s">
        <v>111</v>
      </c>
    </row>
    <row r="12" ht="18.75">
      <c r="A12" s="2"/>
    </row>
    <row r="13" spans="1:7" ht="18.75">
      <c r="A13" s="154" t="s">
        <v>112</v>
      </c>
      <c r="B13" s="154"/>
      <c r="C13" s="154"/>
      <c r="D13" s="154"/>
      <c r="E13" s="154"/>
      <c r="F13" s="154"/>
      <c r="G13" s="154"/>
    </row>
    <row r="14" spans="1:7" ht="18.75">
      <c r="A14" s="154" t="s">
        <v>190</v>
      </c>
      <c r="B14" s="154"/>
      <c r="C14" s="154"/>
      <c r="D14" s="154"/>
      <c r="E14" s="154"/>
      <c r="F14" s="154"/>
      <c r="G14" s="154"/>
    </row>
    <row r="15" spans="1:7" ht="18.75">
      <c r="A15" s="154" t="s">
        <v>236</v>
      </c>
      <c r="B15" s="154"/>
      <c r="C15" s="154"/>
      <c r="D15" s="154"/>
      <c r="E15" s="154"/>
      <c r="F15" s="154"/>
      <c r="G15" s="154"/>
    </row>
    <row r="16" spans="1:7" ht="18.75">
      <c r="A16" s="154" t="s">
        <v>113</v>
      </c>
      <c r="B16" s="154"/>
      <c r="C16" s="154"/>
      <c r="D16" s="154"/>
      <c r="E16" s="154"/>
      <c r="F16" s="154"/>
      <c r="G16" s="154"/>
    </row>
    <row r="17" ht="15.75">
      <c r="A17" s="46"/>
    </row>
    <row r="18" spans="1:7" s="74" customFormat="1" ht="173.25">
      <c r="A18" s="175" t="s">
        <v>79</v>
      </c>
      <c r="B18" s="48" t="s">
        <v>175</v>
      </c>
      <c r="C18" s="48" t="s">
        <v>114</v>
      </c>
      <c r="D18" s="48" t="s">
        <v>191</v>
      </c>
      <c r="E18" s="48" t="s">
        <v>192</v>
      </c>
      <c r="F18" s="48" t="s">
        <v>89</v>
      </c>
      <c r="G18" s="48" t="s">
        <v>115</v>
      </c>
    </row>
    <row r="19" spans="1:7" s="74" customFormat="1" ht="21" customHeight="1">
      <c r="A19" s="175"/>
      <c r="B19" s="48" t="s">
        <v>116</v>
      </c>
      <c r="C19" s="48" t="s">
        <v>116</v>
      </c>
      <c r="D19" s="48" t="s">
        <v>116</v>
      </c>
      <c r="E19" s="48" t="s">
        <v>85</v>
      </c>
      <c r="F19" s="48" t="s">
        <v>65</v>
      </c>
      <c r="G19" s="48" t="s">
        <v>65</v>
      </c>
    </row>
    <row r="20" spans="1:7" s="74" customFormat="1" ht="15.75">
      <c r="A20" s="48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</row>
    <row r="21" spans="1:7" ht="15.75">
      <c r="A21" s="49" t="s">
        <v>99</v>
      </c>
      <c r="B21" s="96">
        <f>'прил 10.4'!K16/1000</f>
        <v>1.7446666666666668</v>
      </c>
      <c r="C21" s="96">
        <f>'прил 10.4'!L16/1000</f>
        <v>0.6232807017543859</v>
      </c>
      <c r="D21" s="96">
        <f aca="true" t="shared" si="0" ref="D21:D26">C21+B21</f>
        <v>2.367947368421053</v>
      </c>
      <c r="E21" s="82">
        <f>'прил 10.4'!H16</f>
        <v>30000</v>
      </c>
      <c r="F21" s="79" t="s">
        <v>8</v>
      </c>
      <c r="G21" s="54">
        <f aca="true" t="shared" si="1" ref="G21:G26">E21*D21</f>
        <v>71038.42105263159</v>
      </c>
    </row>
    <row r="22" spans="1:7" ht="15.75">
      <c r="A22" s="49" t="s">
        <v>100</v>
      </c>
      <c r="B22" s="96">
        <f>'прил 10.4'!K17/1000</f>
        <v>0.5593714285714286</v>
      </c>
      <c r="C22" s="96">
        <f>'прил 10.4'!L17/1000</f>
        <v>0.24040827067669174</v>
      </c>
      <c r="D22" s="96">
        <f t="shared" si="0"/>
        <v>0.7997796992481203</v>
      </c>
      <c r="E22" s="82">
        <f>'прил 10.4'!H17</f>
        <v>70000</v>
      </c>
      <c r="F22" s="79" t="s">
        <v>8</v>
      </c>
      <c r="G22" s="54">
        <f t="shared" si="1"/>
        <v>55984.57894736842</v>
      </c>
    </row>
    <row r="23" spans="1:7" ht="15.75">
      <c r="A23" s="49" t="s">
        <v>163</v>
      </c>
      <c r="B23" s="96">
        <f>'прил 10.4'!K18/1000</f>
        <v>0</v>
      </c>
      <c r="C23" s="96">
        <f>'прил 10.4'!L18/1000</f>
        <v>0</v>
      </c>
      <c r="D23" s="96">
        <f t="shared" si="0"/>
        <v>0</v>
      </c>
      <c r="E23" s="82">
        <f>'прил 10.4'!H18</f>
        <v>1E-07</v>
      </c>
      <c r="F23" s="79" t="s">
        <v>8</v>
      </c>
      <c r="G23" s="54">
        <f t="shared" si="1"/>
        <v>0</v>
      </c>
    </row>
    <row r="24" spans="1:7" ht="15.75">
      <c r="A24" s="49" t="s">
        <v>164</v>
      </c>
      <c r="B24" s="96">
        <f>'прил 10.4'!K19/1000</f>
        <v>0</v>
      </c>
      <c r="C24" s="96">
        <f>'прил 10.4'!L19/1000</f>
        <v>0</v>
      </c>
      <c r="D24" s="96">
        <f t="shared" si="0"/>
        <v>0</v>
      </c>
      <c r="E24" s="82">
        <f>'прил 10.4'!H19</f>
        <v>1E-07</v>
      </c>
      <c r="F24" s="79" t="s">
        <v>8</v>
      </c>
      <c r="G24" s="54">
        <f t="shared" si="1"/>
        <v>0</v>
      </c>
    </row>
    <row r="25" spans="1:7" ht="15.75">
      <c r="A25" s="49" t="s">
        <v>165</v>
      </c>
      <c r="B25" s="96">
        <f>'прил 10.4'!K20/1000</f>
        <v>0</v>
      </c>
      <c r="C25" s="96">
        <f>'прил 10.4'!L20/1000</f>
        <v>0</v>
      </c>
      <c r="D25" s="96">
        <f t="shared" si="0"/>
        <v>0</v>
      </c>
      <c r="E25" s="82">
        <f>'прил 10.4'!H20</f>
        <v>1E-07</v>
      </c>
      <c r="F25" s="79" t="s">
        <v>8</v>
      </c>
      <c r="G25" s="54">
        <f t="shared" si="1"/>
        <v>0</v>
      </c>
    </row>
    <row r="26" spans="1:7" ht="15.75">
      <c r="A26" s="49" t="s">
        <v>166</v>
      </c>
      <c r="B26" s="96">
        <f>'прил 10.4'!K21/1000</f>
        <v>0</v>
      </c>
      <c r="C26" s="96">
        <f>'прил 10.4'!L21/1000</f>
        <v>0</v>
      </c>
      <c r="D26" s="96">
        <f t="shared" si="0"/>
        <v>0</v>
      </c>
      <c r="E26" s="82">
        <f>'прил 10.4'!H21</f>
        <v>1E-07</v>
      </c>
      <c r="F26" s="79"/>
      <c r="G26" s="54">
        <f t="shared" si="1"/>
        <v>0</v>
      </c>
    </row>
    <row r="27" spans="1:7" ht="31.5">
      <c r="A27" s="49" t="s">
        <v>93</v>
      </c>
      <c r="B27" s="54"/>
      <c r="C27" s="54"/>
      <c r="D27" s="54"/>
      <c r="E27" s="49"/>
      <c r="F27" s="54">
        <f>'прил 10.4'!I22/1000</f>
        <v>2011.111111111111</v>
      </c>
      <c r="G27" s="54">
        <f>SUM(F27,G21:G25)</f>
        <v>129034.11111111112</v>
      </c>
    </row>
    <row r="28" spans="1:7" ht="15.75">
      <c r="A28" s="49" t="s">
        <v>186</v>
      </c>
      <c r="B28" s="54"/>
      <c r="C28" s="54"/>
      <c r="D28" s="54"/>
      <c r="E28" s="49"/>
      <c r="F28" s="79" t="s">
        <v>8</v>
      </c>
      <c r="G28" s="54"/>
    </row>
    <row r="29" spans="1:7" ht="15.75">
      <c r="A29" s="49" t="s">
        <v>187</v>
      </c>
      <c r="B29" s="54"/>
      <c r="C29" s="54"/>
      <c r="D29" s="54"/>
      <c r="E29" s="49"/>
      <c r="F29" s="79" t="s">
        <v>8</v>
      </c>
      <c r="G29" s="54"/>
    </row>
    <row r="30" spans="1:7" ht="15.75">
      <c r="A30" s="49" t="s">
        <v>163</v>
      </c>
      <c r="B30" s="54"/>
      <c r="C30" s="54"/>
      <c r="D30" s="54"/>
      <c r="E30" s="49"/>
      <c r="F30" s="79" t="s">
        <v>8</v>
      </c>
      <c r="G30" s="54"/>
    </row>
    <row r="31" spans="1:7" ht="15.75">
      <c r="A31" s="49" t="s">
        <v>164</v>
      </c>
      <c r="B31" s="54"/>
      <c r="C31" s="54"/>
      <c r="D31" s="54"/>
      <c r="E31" s="49"/>
      <c r="F31" s="79" t="s">
        <v>8</v>
      </c>
      <c r="G31" s="54"/>
    </row>
    <row r="32" spans="1:7" ht="15.75">
      <c r="A32" s="49" t="s">
        <v>165</v>
      </c>
      <c r="B32" s="54"/>
      <c r="C32" s="54"/>
      <c r="D32" s="54"/>
      <c r="E32" s="49"/>
      <c r="F32" s="79" t="s">
        <v>8</v>
      </c>
      <c r="G32" s="54"/>
    </row>
    <row r="33" spans="1:7" ht="15.75">
      <c r="A33" s="49" t="s">
        <v>166</v>
      </c>
      <c r="B33" s="54"/>
      <c r="C33" s="54"/>
      <c r="D33" s="54"/>
      <c r="E33" s="49"/>
      <c r="F33" s="79"/>
      <c r="G33" s="54"/>
    </row>
    <row r="34" spans="1:7" ht="31.5">
      <c r="A34" s="49" t="s">
        <v>94</v>
      </c>
      <c r="B34" s="54"/>
      <c r="C34" s="54"/>
      <c r="D34" s="54"/>
      <c r="E34" s="49"/>
      <c r="F34" s="54"/>
      <c r="G34" s="54"/>
    </row>
    <row r="35" spans="1:7" ht="15.75">
      <c r="A35" s="49" t="s">
        <v>186</v>
      </c>
      <c r="B35" s="54"/>
      <c r="C35" s="54"/>
      <c r="D35" s="54"/>
      <c r="E35" s="49"/>
      <c r="F35" s="79" t="s">
        <v>8</v>
      </c>
      <c r="G35" s="54"/>
    </row>
    <row r="36" spans="1:7" ht="15.75">
      <c r="A36" s="49" t="s">
        <v>187</v>
      </c>
      <c r="B36" s="54"/>
      <c r="C36" s="54"/>
      <c r="D36" s="54"/>
      <c r="E36" s="49"/>
      <c r="F36" s="79" t="s">
        <v>8</v>
      </c>
      <c r="G36" s="54"/>
    </row>
    <row r="37" spans="1:7" ht="15.75">
      <c r="A37" s="49" t="s">
        <v>163</v>
      </c>
      <c r="B37" s="54"/>
      <c r="C37" s="54"/>
      <c r="D37" s="54"/>
      <c r="E37" s="49"/>
      <c r="F37" s="79" t="s">
        <v>8</v>
      </c>
      <c r="G37" s="54"/>
    </row>
    <row r="38" spans="1:7" ht="15.75">
      <c r="A38" s="49" t="s">
        <v>164</v>
      </c>
      <c r="B38" s="54"/>
      <c r="C38" s="54"/>
      <c r="D38" s="54"/>
      <c r="E38" s="49"/>
      <c r="F38" s="79" t="s">
        <v>8</v>
      </c>
      <c r="G38" s="54"/>
    </row>
    <row r="39" spans="1:7" ht="15.75">
      <c r="A39" s="49" t="s">
        <v>165</v>
      </c>
      <c r="B39" s="54"/>
      <c r="C39" s="54"/>
      <c r="D39" s="54"/>
      <c r="E39" s="49"/>
      <c r="F39" s="79" t="s">
        <v>8</v>
      </c>
      <c r="G39" s="54"/>
    </row>
    <row r="40" spans="1:7" ht="15.75">
      <c r="A40" s="49" t="s">
        <v>166</v>
      </c>
      <c r="B40" s="54"/>
      <c r="C40" s="54"/>
      <c r="D40" s="54"/>
      <c r="E40" s="49"/>
      <c r="F40" s="79"/>
      <c r="G40" s="54"/>
    </row>
    <row r="41" spans="1:7" ht="31.5">
      <c r="A41" s="49" t="s">
        <v>95</v>
      </c>
      <c r="B41" s="54"/>
      <c r="C41" s="54"/>
      <c r="D41" s="54"/>
      <c r="E41" s="49"/>
      <c r="F41" s="54"/>
      <c r="G41" s="54"/>
    </row>
    <row r="42" spans="1:7" ht="15.75">
      <c r="A42" s="49" t="s">
        <v>186</v>
      </c>
      <c r="B42" s="54"/>
      <c r="C42" s="54"/>
      <c r="D42" s="54"/>
      <c r="E42" s="49"/>
      <c r="F42" s="79" t="s">
        <v>8</v>
      </c>
      <c r="G42" s="54"/>
    </row>
    <row r="43" spans="1:7" ht="15.75">
      <c r="A43" s="49" t="s">
        <v>187</v>
      </c>
      <c r="B43" s="54"/>
      <c r="C43" s="54"/>
      <c r="D43" s="54"/>
      <c r="E43" s="49"/>
      <c r="F43" s="79" t="s">
        <v>8</v>
      </c>
      <c r="G43" s="54"/>
    </row>
    <row r="44" spans="1:7" ht="15.75">
      <c r="A44" s="49" t="s">
        <v>163</v>
      </c>
      <c r="B44" s="54"/>
      <c r="C44" s="54"/>
      <c r="D44" s="54"/>
      <c r="E44" s="49"/>
      <c r="F44" s="79" t="s">
        <v>8</v>
      </c>
      <c r="G44" s="54"/>
    </row>
    <row r="45" spans="1:7" ht="15.75">
      <c r="A45" s="49" t="s">
        <v>164</v>
      </c>
      <c r="B45" s="54"/>
      <c r="C45" s="54"/>
      <c r="D45" s="54"/>
      <c r="E45" s="49"/>
      <c r="F45" s="79" t="s">
        <v>8</v>
      </c>
      <c r="G45" s="54"/>
    </row>
    <row r="46" spans="1:7" ht="15.75">
      <c r="A46" s="49" t="s">
        <v>165</v>
      </c>
      <c r="B46" s="54"/>
      <c r="C46" s="54"/>
      <c r="D46" s="54"/>
      <c r="E46" s="49"/>
      <c r="F46" s="79" t="s">
        <v>8</v>
      </c>
      <c r="G46" s="54"/>
    </row>
    <row r="47" spans="1:7" ht="15.75">
      <c r="A47" s="49" t="s">
        <v>166</v>
      </c>
      <c r="B47" s="54"/>
      <c r="C47" s="54"/>
      <c r="D47" s="54"/>
      <c r="E47" s="49"/>
      <c r="F47" s="79"/>
      <c r="G47" s="54"/>
    </row>
    <row r="48" spans="1:7" ht="31.5">
      <c r="A48" s="49" t="s">
        <v>96</v>
      </c>
      <c r="B48" s="54"/>
      <c r="C48" s="54"/>
      <c r="D48" s="54"/>
      <c r="E48" s="49"/>
      <c r="F48" s="54"/>
      <c r="G48" s="54"/>
    </row>
    <row r="49" spans="1:7" ht="15.75">
      <c r="A49" s="49" t="s">
        <v>186</v>
      </c>
      <c r="B49" s="54"/>
      <c r="C49" s="54"/>
      <c r="D49" s="54"/>
      <c r="E49" s="49"/>
      <c r="F49" s="79" t="s">
        <v>8</v>
      </c>
      <c r="G49" s="54"/>
    </row>
    <row r="50" spans="1:7" ht="15.75">
      <c r="A50" s="49" t="s">
        <v>187</v>
      </c>
      <c r="B50" s="54"/>
      <c r="C50" s="54"/>
      <c r="D50" s="54"/>
      <c r="E50" s="49"/>
      <c r="F50" s="79" t="s">
        <v>8</v>
      </c>
      <c r="G50" s="54"/>
    </row>
    <row r="51" spans="1:7" ht="15.75">
      <c r="A51" s="49" t="s">
        <v>163</v>
      </c>
      <c r="B51" s="54"/>
      <c r="C51" s="54"/>
      <c r="D51" s="54"/>
      <c r="E51" s="49"/>
      <c r="F51" s="79" t="s">
        <v>8</v>
      </c>
      <c r="G51" s="54"/>
    </row>
    <row r="52" spans="1:7" ht="15.75">
      <c r="A52" s="49" t="s">
        <v>164</v>
      </c>
      <c r="B52" s="54"/>
      <c r="C52" s="54"/>
      <c r="D52" s="54"/>
      <c r="E52" s="49"/>
      <c r="F52" s="79" t="s">
        <v>8</v>
      </c>
      <c r="G52" s="54"/>
    </row>
    <row r="53" spans="1:7" ht="15.75">
      <c r="A53" s="49" t="s">
        <v>165</v>
      </c>
      <c r="B53" s="54"/>
      <c r="C53" s="54"/>
      <c r="D53" s="54"/>
      <c r="E53" s="49"/>
      <c r="F53" s="79" t="s">
        <v>8</v>
      </c>
      <c r="G53" s="54"/>
    </row>
    <row r="54" spans="1:7" ht="15.75">
      <c r="A54" s="49" t="s">
        <v>166</v>
      </c>
      <c r="B54" s="54"/>
      <c r="C54" s="54"/>
      <c r="D54" s="54"/>
      <c r="E54" s="49"/>
      <c r="F54" s="79"/>
      <c r="G54" s="54"/>
    </row>
    <row r="55" spans="1:7" ht="31.5">
      <c r="A55" s="49" t="s">
        <v>97</v>
      </c>
      <c r="B55" s="95"/>
      <c r="C55" s="95"/>
      <c r="D55" s="95"/>
      <c r="E55" s="94"/>
      <c r="F55" s="54"/>
      <c r="G55" s="95"/>
    </row>
    <row r="56" spans="6:7" ht="12.75">
      <c r="F56" s="51"/>
      <c r="G56" s="51"/>
    </row>
    <row r="57" spans="1:7" ht="18.75">
      <c r="A57" s="149" t="s">
        <v>199</v>
      </c>
      <c r="B57" s="149"/>
      <c r="C57" s="149"/>
      <c r="D57" s="149"/>
      <c r="E57" s="149"/>
      <c r="F57" s="149"/>
      <c r="G57" s="149"/>
    </row>
    <row r="58" spans="1:7" ht="15.75">
      <c r="A58" s="156" t="s">
        <v>195</v>
      </c>
      <c r="B58" s="156"/>
      <c r="C58" s="156"/>
      <c r="D58" s="156"/>
      <c r="E58" s="156"/>
      <c r="F58" s="156"/>
      <c r="G58" s="156"/>
    </row>
    <row r="59" spans="1:7" ht="18.75">
      <c r="A59" s="149" t="s">
        <v>200</v>
      </c>
      <c r="B59" s="149"/>
      <c r="C59" s="149"/>
      <c r="D59" s="149"/>
      <c r="E59" s="149"/>
      <c r="F59" s="149"/>
      <c r="G59" s="149"/>
    </row>
    <row r="60" spans="1:7" ht="15.75">
      <c r="A60" s="156" t="s">
        <v>195</v>
      </c>
      <c r="B60" s="156"/>
      <c r="C60" s="156"/>
      <c r="D60" s="156"/>
      <c r="E60" s="156"/>
      <c r="F60" s="156"/>
      <c r="G60" s="156"/>
    </row>
    <row r="61" spans="1:7" ht="12.75">
      <c r="A61" s="123"/>
      <c r="B61" s="123"/>
      <c r="C61" s="123"/>
      <c r="D61" s="123"/>
      <c r="E61" s="123"/>
      <c r="F61" s="124"/>
      <c r="G61" s="124"/>
    </row>
    <row r="62" spans="1:7" ht="12.75">
      <c r="A62" s="121"/>
      <c r="B62" s="121"/>
      <c r="C62" s="121"/>
      <c r="D62" s="121"/>
      <c r="E62" s="121"/>
      <c r="F62" s="122"/>
      <c r="G62" s="122"/>
    </row>
    <row r="63" spans="1:7" ht="39" customHeight="1">
      <c r="A63" s="174" t="s">
        <v>117</v>
      </c>
      <c r="B63" s="174"/>
      <c r="C63" s="174"/>
      <c r="D63" s="174"/>
      <c r="E63" s="174"/>
      <c r="F63" s="174"/>
      <c r="G63" s="174"/>
    </row>
    <row r="64" spans="1:7" ht="59.25" customHeight="1">
      <c r="A64" s="174" t="s">
        <v>118</v>
      </c>
      <c r="B64" s="174"/>
      <c r="C64" s="174"/>
      <c r="D64" s="174"/>
      <c r="E64" s="174"/>
      <c r="F64" s="174"/>
      <c r="G64" s="174"/>
    </row>
    <row r="65" spans="1:7" ht="15.75">
      <c r="A65" s="73"/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ht="12.75">
      <c r="G93" s="51"/>
    </row>
    <row r="94" ht="12.75">
      <c r="G94" s="51"/>
    </row>
    <row r="95" ht="12.75">
      <c r="G95" s="51"/>
    </row>
    <row r="96" ht="12.75">
      <c r="G96" s="51"/>
    </row>
    <row r="97" ht="12.75">
      <c r="G97" s="51"/>
    </row>
  </sheetData>
  <sheetProtection/>
  <mergeCells count="11">
    <mergeCell ref="A63:G63"/>
    <mergeCell ref="A13:G13"/>
    <mergeCell ref="A14:G14"/>
    <mergeCell ref="A15:G15"/>
    <mergeCell ref="A16:G16"/>
    <mergeCell ref="A64:G64"/>
    <mergeCell ref="A57:G57"/>
    <mergeCell ref="A58:G58"/>
    <mergeCell ref="A59:G59"/>
    <mergeCell ref="A60:G60"/>
    <mergeCell ref="A18:A19"/>
  </mergeCells>
  <printOptions/>
  <pageMargins left="0.42" right="0.22" top="0.52" bottom="0.5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Grigss</dc:creator>
  <cp:keywords/>
  <dc:description/>
  <cp:lastModifiedBy>Юлия Владимировна Головенко</cp:lastModifiedBy>
  <cp:lastPrinted>2013-07-26T07:11:48Z</cp:lastPrinted>
  <dcterms:created xsi:type="dcterms:W3CDTF">2011-04-22T18:32:48Z</dcterms:created>
  <dcterms:modified xsi:type="dcterms:W3CDTF">2013-07-26T11:24:25Z</dcterms:modified>
  <cp:category/>
  <cp:version/>
  <cp:contentType/>
  <cp:contentStatus/>
</cp:coreProperties>
</file>